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102508_1 - 1 - OAHŠ HB K..." sheetId="2" r:id="rId2"/>
    <sheet name="1102508_1 - 2 - OAHŠ HB K..." sheetId="3" r:id="rId3"/>
    <sheet name="1102508_1 - 3 - OAHŠ HB K..." sheetId="4" r:id="rId4"/>
    <sheet name="1102508_2 - 1 - OAHŠ HB K..." sheetId="5" r:id="rId5"/>
    <sheet name="1102508_2 - 2 - OAHŠ HB K..." sheetId="6" r:id="rId6"/>
    <sheet name="1102508_2 - 3 - OAHŠ HB K..." sheetId="7" r:id="rId7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'1102508_1 - 1 - OAHŠ HB K...'!$C$88:$K$111</definedName>
    <definedName name="_xlnm.Print_Area" localSheetId="1">'1102508_1 - 1 - OAHŠ HB K...'!$C$47:$J$68,'1102508_1 - 1 - OAHŠ HB K...'!$C$74:$K$111</definedName>
    <definedName name="_xlnm.Print_Titles" localSheetId="1">'1102508_1 - 1 - OAHŠ HB K...'!$88:$88</definedName>
    <definedName name="_xlnm._FilterDatabase" localSheetId="2" hidden="1">'1102508_1 - 2 - OAHŠ HB K...'!$C$94:$K$1000</definedName>
    <definedName name="_xlnm.Print_Area" localSheetId="2">'1102508_1 - 2 - OAHŠ HB K...'!$C$47:$J$74,'1102508_1 - 2 - OAHŠ HB K...'!$C$80:$K$1000</definedName>
    <definedName name="_xlnm.Print_Titles" localSheetId="2">'1102508_1 - 2 - OAHŠ HB K...'!$94:$94</definedName>
    <definedName name="_xlnm._FilterDatabase" localSheetId="3" hidden="1">'1102508_1 - 3 - OAHŠ HB K...'!$C$96:$K$837</definedName>
    <definedName name="_xlnm.Print_Area" localSheetId="3">'1102508_1 - 3 - OAHŠ HB K...'!$C$47:$J$76,'1102508_1 - 3 - OAHŠ HB K...'!$C$82:$K$837</definedName>
    <definedName name="_xlnm.Print_Titles" localSheetId="3">'1102508_1 - 3 - OAHŠ HB K...'!$96:$96</definedName>
    <definedName name="_xlnm._FilterDatabase" localSheetId="4" hidden="1">'1102508_2 - 1 - OAHŠ HB K...'!$C$88:$K$111</definedName>
    <definedName name="_xlnm.Print_Area" localSheetId="4">'1102508_2 - 1 - OAHŠ HB K...'!$C$47:$J$68,'1102508_2 - 1 - OAHŠ HB K...'!$C$74:$K$111</definedName>
    <definedName name="_xlnm.Print_Titles" localSheetId="4">'1102508_2 - 1 - OAHŠ HB K...'!$88:$88</definedName>
    <definedName name="_xlnm._FilterDatabase" localSheetId="5" hidden="1">'1102508_2 - 2 - OAHŠ HB K...'!$C$94:$K$836</definedName>
    <definedName name="_xlnm.Print_Area" localSheetId="5">'1102508_2 - 2 - OAHŠ HB K...'!$C$47:$J$74,'1102508_2 - 2 - OAHŠ HB K...'!$C$80:$K$836</definedName>
    <definedName name="_xlnm.Print_Titles" localSheetId="5">'1102508_2 - 2 - OAHŠ HB K...'!$94:$94</definedName>
    <definedName name="_xlnm._FilterDatabase" localSheetId="6" hidden="1">'1102508_2 - 3 - OAHŠ HB K...'!$C$98:$K$713</definedName>
    <definedName name="_xlnm.Print_Area" localSheetId="6">'1102508_2 - 3 - OAHŠ HB K...'!$C$47:$J$78,'1102508_2 - 3 - OAHŠ HB K...'!$C$84:$K$713</definedName>
    <definedName name="_xlnm.Print_Titles" localSheetId="6">'1102508_2 - 3 - OAHŠ HB K...'!$98:$98</definedName>
  </definedNames>
  <calcPr/>
</workbook>
</file>

<file path=xl/calcChain.xml><?xml version="1.0" encoding="utf-8"?>
<calcChain xmlns="http://schemas.openxmlformats.org/spreadsheetml/2006/main">
  <c i="7" l="1" r="J39"/>
  <c r="J38"/>
  <c i="1" r="AY62"/>
  <c i="7" r="J37"/>
  <c i="1" r="AX62"/>
  <c i="7" r="BI712"/>
  <c r="BH712"/>
  <c r="BG712"/>
  <c r="BF712"/>
  <c r="T712"/>
  <c r="R712"/>
  <c r="P712"/>
  <c r="BI604"/>
  <c r="BH604"/>
  <c r="BG604"/>
  <c r="BF604"/>
  <c r="T604"/>
  <c r="R604"/>
  <c r="P604"/>
  <c r="BI496"/>
  <c r="BH496"/>
  <c r="BG496"/>
  <c r="BF496"/>
  <c r="T496"/>
  <c r="R496"/>
  <c r="P496"/>
  <c r="BI468"/>
  <c r="BH468"/>
  <c r="BG468"/>
  <c r="BF468"/>
  <c r="T468"/>
  <c r="R468"/>
  <c r="P468"/>
  <c r="BI441"/>
  <c r="BH441"/>
  <c r="BG441"/>
  <c r="BF441"/>
  <c r="T441"/>
  <c r="R441"/>
  <c r="P441"/>
  <c r="BI414"/>
  <c r="BH414"/>
  <c r="BG414"/>
  <c r="BF414"/>
  <c r="T414"/>
  <c r="R414"/>
  <c r="P414"/>
  <c r="BI411"/>
  <c r="BH411"/>
  <c r="BG411"/>
  <c r="BF411"/>
  <c r="T411"/>
  <c r="R411"/>
  <c r="P411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61"/>
  <c r="BH361"/>
  <c r="BG361"/>
  <c r="BF361"/>
  <c r="T361"/>
  <c r="R361"/>
  <c r="P361"/>
  <c r="BI360"/>
  <c r="BH360"/>
  <c r="BG360"/>
  <c r="BF360"/>
  <c r="T360"/>
  <c r="R360"/>
  <c r="P360"/>
  <c r="BI351"/>
  <c r="BH351"/>
  <c r="BG351"/>
  <c r="BF351"/>
  <c r="T351"/>
  <c r="R351"/>
  <c r="P351"/>
  <c r="BI350"/>
  <c r="BH350"/>
  <c r="BG350"/>
  <c r="BF350"/>
  <c r="T350"/>
  <c r="R350"/>
  <c r="P350"/>
  <c r="BI344"/>
  <c r="BH344"/>
  <c r="BG344"/>
  <c r="BF344"/>
  <c r="T344"/>
  <c r="R344"/>
  <c r="P344"/>
  <c r="BI333"/>
  <c r="BH333"/>
  <c r="BG333"/>
  <c r="BF333"/>
  <c r="T333"/>
  <c r="R333"/>
  <c r="P333"/>
  <c r="BI321"/>
  <c r="BH321"/>
  <c r="BG321"/>
  <c r="BF321"/>
  <c r="T321"/>
  <c r="R321"/>
  <c r="P321"/>
  <c r="BI310"/>
  <c r="BH310"/>
  <c r="BG310"/>
  <c r="BF310"/>
  <c r="T310"/>
  <c r="R310"/>
  <c r="P310"/>
  <c r="BI300"/>
  <c r="BH300"/>
  <c r="BG300"/>
  <c r="BF300"/>
  <c r="T300"/>
  <c r="R300"/>
  <c r="P300"/>
  <c r="BI297"/>
  <c r="BH297"/>
  <c r="BG297"/>
  <c r="BF297"/>
  <c r="T297"/>
  <c r="R297"/>
  <c r="P297"/>
  <c r="BI290"/>
  <c r="BH290"/>
  <c r="BG290"/>
  <c r="BF290"/>
  <c r="T290"/>
  <c r="R290"/>
  <c r="P290"/>
  <c r="BI287"/>
  <c r="BH287"/>
  <c r="BG287"/>
  <c r="BF287"/>
  <c r="T287"/>
  <c r="R287"/>
  <c r="P287"/>
  <c r="BI286"/>
  <c r="BH286"/>
  <c r="BG286"/>
  <c r="BF286"/>
  <c r="T286"/>
  <c r="R286"/>
  <c r="P286"/>
  <c r="BI267"/>
  <c r="BH267"/>
  <c r="BG267"/>
  <c r="BF267"/>
  <c r="T267"/>
  <c r="T266"/>
  <c r="R267"/>
  <c r="R266"/>
  <c r="P267"/>
  <c r="P266"/>
  <c r="BI263"/>
  <c r="BH263"/>
  <c r="BG263"/>
  <c r="BF263"/>
  <c r="T263"/>
  <c r="T262"/>
  <c r="R263"/>
  <c r="R262"/>
  <c r="P263"/>
  <c r="P262"/>
  <c r="BI257"/>
  <c r="BH257"/>
  <c r="BG257"/>
  <c r="BF257"/>
  <c r="T257"/>
  <c r="R257"/>
  <c r="P257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7"/>
  <c r="BH237"/>
  <c r="BG237"/>
  <c r="BF237"/>
  <c r="T237"/>
  <c r="R237"/>
  <c r="P237"/>
  <c r="BI229"/>
  <c r="BH229"/>
  <c r="BG229"/>
  <c r="BF229"/>
  <c r="T229"/>
  <c r="R229"/>
  <c r="P229"/>
  <c r="BI215"/>
  <c r="BH215"/>
  <c r="BG215"/>
  <c r="BF215"/>
  <c r="T215"/>
  <c r="R215"/>
  <c r="P215"/>
  <c r="BI201"/>
  <c r="BH201"/>
  <c r="BG201"/>
  <c r="BF201"/>
  <c r="T201"/>
  <c r="R201"/>
  <c r="P201"/>
  <c r="BI199"/>
  <c r="BH199"/>
  <c r="BG199"/>
  <c r="BF199"/>
  <c r="T199"/>
  <c r="R199"/>
  <c r="P199"/>
  <c r="BI191"/>
  <c r="BH191"/>
  <c r="BG191"/>
  <c r="BF191"/>
  <c r="T191"/>
  <c r="R191"/>
  <c r="P191"/>
  <c r="BI190"/>
  <c r="BH190"/>
  <c r="BG190"/>
  <c r="BF190"/>
  <c r="T190"/>
  <c r="R190"/>
  <c r="P190"/>
  <c r="BI151"/>
  <c r="BH151"/>
  <c r="BG151"/>
  <c r="BF151"/>
  <c r="T151"/>
  <c r="R151"/>
  <c r="P151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37"/>
  <c r="BH137"/>
  <c r="BG137"/>
  <c r="BF137"/>
  <c r="T137"/>
  <c r="R137"/>
  <c r="P137"/>
  <c r="BI130"/>
  <c r="BH130"/>
  <c r="BG130"/>
  <c r="BF130"/>
  <c r="T130"/>
  <c r="R130"/>
  <c r="P130"/>
  <c r="BI120"/>
  <c r="BH120"/>
  <c r="BG120"/>
  <c r="BF120"/>
  <c r="T120"/>
  <c r="R120"/>
  <c r="P120"/>
  <c r="BI111"/>
  <c r="BH111"/>
  <c r="BG111"/>
  <c r="BF111"/>
  <c r="T111"/>
  <c r="R111"/>
  <c r="P111"/>
  <c r="BI102"/>
  <c r="BH102"/>
  <c r="BG102"/>
  <c r="BF102"/>
  <c r="T102"/>
  <c r="R102"/>
  <c r="P102"/>
  <c r="J96"/>
  <c r="F93"/>
  <c r="E91"/>
  <c r="J59"/>
  <c r="F56"/>
  <c r="E54"/>
  <c r="J23"/>
  <c r="E23"/>
  <c r="J95"/>
  <c r="J22"/>
  <c r="J20"/>
  <c r="E20"/>
  <c r="F96"/>
  <c r="J19"/>
  <c r="J17"/>
  <c r="E17"/>
  <c r="F58"/>
  <c r="J16"/>
  <c r="J14"/>
  <c r="J56"/>
  <c r="E7"/>
  <c r="E50"/>
  <c i="6" r="J39"/>
  <c r="J38"/>
  <c i="1" r="AY61"/>
  <c i="6" r="J37"/>
  <c i="1" r="AX61"/>
  <c i="6" r="BI836"/>
  <c r="BH836"/>
  <c r="BG836"/>
  <c r="BF836"/>
  <c r="T836"/>
  <c r="R836"/>
  <c r="P836"/>
  <c r="BI834"/>
  <c r="BH834"/>
  <c r="BG834"/>
  <c r="BF834"/>
  <c r="T834"/>
  <c r="R834"/>
  <c r="P834"/>
  <c r="BI832"/>
  <c r="BH832"/>
  <c r="BG832"/>
  <c r="BF832"/>
  <c r="T832"/>
  <c r="R832"/>
  <c r="P832"/>
  <c r="BI828"/>
  <c r="BH828"/>
  <c r="BG828"/>
  <c r="BF828"/>
  <c r="T828"/>
  <c r="R828"/>
  <c r="P828"/>
  <c r="BI821"/>
  <c r="BH821"/>
  <c r="BG821"/>
  <c r="BF821"/>
  <c r="T821"/>
  <c r="R821"/>
  <c r="P821"/>
  <c r="BI817"/>
  <c r="BH817"/>
  <c r="BG817"/>
  <c r="BF817"/>
  <c r="T817"/>
  <c r="R817"/>
  <c r="P817"/>
  <c r="BI812"/>
  <c r="BH812"/>
  <c r="BG812"/>
  <c r="BF812"/>
  <c r="T812"/>
  <c r="R812"/>
  <c r="P812"/>
  <c r="BI806"/>
  <c r="BH806"/>
  <c r="BG806"/>
  <c r="BF806"/>
  <c r="T806"/>
  <c r="R806"/>
  <c r="P806"/>
  <c r="BI804"/>
  <c r="BH804"/>
  <c r="BG804"/>
  <c r="BF804"/>
  <c r="T804"/>
  <c r="R804"/>
  <c r="P804"/>
  <c r="BI800"/>
  <c r="BH800"/>
  <c r="BG800"/>
  <c r="BF800"/>
  <c r="T800"/>
  <c r="R800"/>
  <c r="P800"/>
  <c r="BI798"/>
  <c r="BH798"/>
  <c r="BG798"/>
  <c r="BF798"/>
  <c r="T798"/>
  <c r="R798"/>
  <c r="P798"/>
  <c r="BI795"/>
  <c r="BH795"/>
  <c r="BG795"/>
  <c r="BF795"/>
  <c r="T795"/>
  <c r="R795"/>
  <c r="P795"/>
  <c r="BI788"/>
  <c r="BH788"/>
  <c r="BG788"/>
  <c r="BF788"/>
  <c r="T788"/>
  <c r="R788"/>
  <c r="P788"/>
  <c r="BI787"/>
  <c r="BH787"/>
  <c r="BG787"/>
  <c r="BF787"/>
  <c r="T787"/>
  <c r="R787"/>
  <c r="P787"/>
  <c r="BI780"/>
  <c r="BH780"/>
  <c r="BG780"/>
  <c r="BF780"/>
  <c r="T780"/>
  <c r="R780"/>
  <c r="P780"/>
  <c r="BI773"/>
  <c r="BH773"/>
  <c r="BG773"/>
  <c r="BF773"/>
  <c r="T773"/>
  <c r="R773"/>
  <c r="P773"/>
  <c r="BI767"/>
  <c r="BH767"/>
  <c r="BG767"/>
  <c r="BF767"/>
  <c r="T767"/>
  <c r="R767"/>
  <c r="P767"/>
  <c r="BI761"/>
  <c r="BH761"/>
  <c r="BG761"/>
  <c r="BF761"/>
  <c r="T761"/>
  <c r="R761"/>
  <c r="P761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1"/>
  <c r="BH751"/>
  <c r="BG751"/>
  <c r="BF751"/>
  <c r="T751"/>
  <c r="R751"/>
  <c r="P751"/>
  <c r="BI749"/>
  <c r="BH749"/>
  <c r="BG749"/>
  <c r="BF749"/>
  <c r="T749"/>
  <c r="R749"/>
  <c r="P749"/>
  <c r="BI741"/>
  <c r="BH741"/>
  <c r="BG741"/>
  <c r="BF741"/>
  <c r="T741"/>
  <c r="R741"/>
  <c r="P741"/>
  <c r="BI735"/>
  <c r="BH735"/>
  <c r="BG735"/>
  <c r="BF735"/>
  <c r="T735"/>
  <c r="R735"/>
  <c r="P735"/>
  <c r="BI734"/>
  <c r="BH734"/>
  <c r="BG734"/>
  <c r="BF734"/>
  <c r="T734"/>
  <c r="R734"/>
  <c r="P734"/>
  <c r="BI728"/>
  <c r="BH728"/>
  <c r="BG728"/>
  <c r="BF728"/>
  <c r="T728"/>
  <c r="R728"/>
  <c r="P728"/>
  <c r="BI726"/>
  <c r="BH726"/>
  <c r="BG726"/>
  <c r="BF726"/>
  <c r="T726"/>
  <c r="R726"/>
  <c r="P726"/>
  <c r="BI725"/>
  <c r="BH725"/>
  <c r="BG725"/>
  <c r="BF725"/>
  <c r="T725"/>
  <c r="R725"/>
  <c r="P725"/>
  <c r="BI719"/>
  <c r="BH719"/>
  <c r="BG719"/>
  <c r="BF719"/>
  <c r="T719"/>
  <c r="R719"/>
  <c r="P719"/>
  <c r="BI717"/>
  <c r="BH717"/>
  <c r="BG717"/>
  <c r="BF717"/>
  <c r="T717"/>
  <c r="R717"/>
  <c r="P717"/>
  <c r="BI716"/>
  <c r="BH716"/>
  <c r="BG716"/>
  <c r="BF716"/>
  <c r="T716"/>
  <c r="R716"/>
  <c r="P716"/>
  <c r="BI715"/>
  <c r="BH715"/>
  <c r="BG715"/>
  <c r="BF715"/>
  <c r="T715"/>
  <c r="R715"/>
  <c r="P715"/>
  <c r="BI714"/>
  <c r="BH714"/>
  <c r="BG714"/>
  <c r="BF714"/>
  <c r="T714"/>
  <c r="R714"/>
  <c r="P714"/>
  <c r="BI708"/>
  <c r="BH708"/>
  <c r="BG708"/>
  <c r="BF708"/>
  <c r="T708"/>
  <c r="R708"/>
  <c r="P708"/>
  <c r="BI706"/>
  <c r="BH706"/>
  <c r="BG706"/>
  <c r="BF706"/>
  <c r="T706"/>
  <c r="R706"/>
  <c r="P706"/>
  <c r="BI705"/>
  <c r="BH705"/>
  <c r="BG705"/>
  <c r="BF705"/>
  <c r="T705"/>
  <c r="R705"/>
  <c r="P705"/>
  <c r="BI704"/>
  <c r="BH704"/>
  <c r="BG704"/>
  <c r="BF704"/>
  <c r="T704"/>
  <c r="R704"/>
  <c r="P704"/>
  <c r="BI698"/>
  <c r="BH698"/>
  <c r="BG698"/>
  <c r="BF698"/>
  <c r="T698"/>
  <c r="R698"/>
  <c r="P698"/>
  <c r="BI696"/>
  <c r="BH696"/>
  <c r="BG696"/>
  <c r="BF696"/>
  <c r="T696"/>
  <c r="R696"/>
  <c r="P696"/>
  <c r="BI690"/>
  <c r="BH690"/>
  <c r="BG690"/>
  <c r="BF690"/>
  <c r="T690"/>
  <c r="R690"/>
  <c r="P690"/>
  <c r="BI688"/>
  <c r="BH688"/>
  <c r="BG688"/>
  <c r="BF688"/>
  <c r="T688"/>
  <c r="R688"/>
  <c r="P688"/>
  <c r="BI687"/>
  <c r="BH687"/>
  <c r="BG687"/>
  <c r="BF687"/>
  <c r="T687"/>
  <c r="R687"/>
  <c r="P687"/>
  <c r="BI686"/>
  <c r="BH686"/>
  <c r="BG686"/>
  <c r="BF686"/>
  <c r="T686"/>
  <c r="R686"/>
  <c r="P686"/>
  <c r="BI680"/>
  <c r="BH680"/>
  <c r="BG680"/>
  <c r="BF680"/>
  <c r="T680"/>
  <c r="R680"/>
  <c r="P680"/>
  <c r="BI678"/>
  <c r="BH678"/>
  <c r="BG678"/>
  <c r="BF678"/>
  <c r="T678"/>
  <c r="R678"/>
  <c r="P678"/>
  <c r="BI677"/>
  <c r="BH677"/>
  <c r="BG677"/>
  <c r="BF677"/>
  <c r="T677"/>
  <c r="R677"/>
  <c r="P677"/>
  <c r="BI676"/>
  <c r="BH676"/>
  <c r="BG676"/>
  <c r="BF676"/>
  <c r="T676"/>
  <c r="R676"/>
  <c r="P676"/>
  <c r="BI670"/>
  <c r="BH670"/>
  <c r="BG670"/>
  <c r="BF670"/>
  <c r="T670"/>
  <c r="R670"/>
  <c r="P670"/>
  <c r="BI668"/>
  <c r="BH668"/>
  <c r="BG668"/>
  <c r="BF668"/>
  <c r="T668"/>
  <c r="R668"/>
  <c r="P668"/>
  <c r="BI667"/>
  <c r="BH667"/>
  <c r="BG667"/>
  <c r="BF667"/>
  <c r="T667"/>
  <c r="R667"/>
  <c r="P667"/>
  <c r="BI666"/>
  <c r="BH666"/>
  <c r="BG666"/>
  <c r="BF666"/>
  <c r="T666"/>
  <c r="R666"/>
  <c r="P666"/>
  <c r="BI660"/>
  <c r="BH660"/>
  <c r="BG660"/>
  <c r="BF660"/>
  <c r="T660"/>
  <c r="R660"/>
  <c r="P660"/>
  <c r="BI658"/>
  <c r="BH658"/>
  <c r="BG658"/>
  <c r="BF658"/>
  <c r="T658"/>
  <c r="R658"/>
  <c r="P658"/>
  <c r="BI657"/>
  <c r="BH657"/>
  <c r="BG657"/>
  <c r="BF657"/>
  <c r="T657"/>
  <c r="R657"/>
  <c r="P657"/>
  <c r="BI656"/>
  <c r="BH656"/>
  <c r="BG656"/>
  <c r="BF656"/>
  <c r="T656"/>
  <c r="R656"/>
  <c r="P656"/>
  <c r="BI650"/>
  <c r="BH650"/>
  <c r="BG650"/>
  <c r="BF650"/>
  <c r="T650"/>
  <c r="R650"/>
  <c r="P650"/>
  <c r="BI648"/>
  <c r="BH648"/>
  <c r="BG648"/>
  <c r="BF648"/>
  <c r="T648"/>
  <c r="R648"/>
  <c r="P648"/>
  <c r="BI647"/>
  <c r="BH647"/>
  <c r="BG647"/>
  <c r="BF647"/>
  <c r="T647"/>
  <c r="R647"/>
  <c r="P647"/>
  <c r="BI646"/>
  <c r="BH646"/>
  <c r="BG646"/>
  <c r="BF646"/>
  <c r="T646"/>
  <c r="R646"/>
  <c r="P646"/>
  <c r="BI640"/>
  <c r="BH640"/>
  <c r="BG640"/>
  <c r="BF640"/>
  <c r="T640"/>
  <c r="R640"/>
  <c r="P640"/>
  <c r="BI638"/>
  <c r="BH638"/>
  <c r="BG638"/>
  <c r="BF638"/>
  <c r="T638"/>
  <c r="R638"/>
  <c r="P638"/>
  <c r="BI637"/>
  <c r="BH637"/>
  <c r="BG637"/>
  <c r="BF637"/>
  <c r="T637"/>
  <c r="R637"/>
  <c r="P637"/>
  <c r="BI636"/>
  <c r="BH636"/>
  <c r="BG636"/>
  <c r="BF636"/>
  <c r="T636"/>
  <c r="R636"/>
  <c r="P636"/>
  <c r="BI630"/>
  <c r="BH630"/>
  <c r="BG630"/>
  <c r="BF630"/>
  <c r="T630"/>
  <c r="R630"/>
  <c r="P630"/>
  <c r="BI628"/>
  <c r="BH628"/>
  <c r="BG628"/>
  <c r="BF628"/>
  <c r="T628"/>
  <c r="R628"/>
  <c r="P628"/>
  <c r="BI624"/>
  <c r="BH624"/>
  <c r="BG624"/>
  <c r="BF624"/>
  <c r="T624"/>
  <c r="R624"/>
  <c r="P624"/>
  <c r="BI617"/>
  <c r="BH617"/>
  <c r="BG617"/>
  <c r="BF617"/>
  <c r="T617"/>
  <c r="R617"/>
  <c r="P617"/>
  <c r="BI611"/>
  <c r="BH611"/>
  <c r="BG611"/>
  <c r="BF611"/>
  <c r="T611"/>
  <c r="R611"/>
  <c r="P611"/>
  <c r="BI609"/>
  <c r="BH609"/>
  <c r="BG609"/>
  <c r="BF609"/>
  <c r="T609"/>
  <c r="R609"/>
  <c r="P609"/>
  <c r="BI602"/>
  <c r="BH602"/>
  <c r="BG602"/>
  <c r="BF602"/>
  <c r="T602"/>
  <c r="R602"/>
  <c r="P602"/>
  <c r="BI600"/>
  <c r="BH600"/>
  <c r="BG600"/>
  <c r="BF600"/>
  <c r="T600"/>
  <c r="R600"/>
  <c r="P600"/>
  <c r="BI593"/>
  <c r="BH593"/>
  <c r="BG593"/>
  <c r="BF593"/>
  <c r="T593"/>
  <c r="R593"/>
  <c r="P593"/>
  <c r="BI591"/>
  <c r="BH591"/>
  <c r="BG591"/>
  <c r="BF591"/>
  <c r="T591"/>
  <c r="R591"/>
  <c r="P591"/>
  <c r="BI585"/>
  <c r="BH585"/>
  <c r="BG585"/>
  <c r="BF585"/>
  <c r="T585"/>
  <c r="R585"/>
  <c r="P585"/>
  <c r="BI583"/>
  <c r="BH583"/>
  <c r="BG583"/>
  <c r="BF583"/>
  <c r="T583"/>
  <c r="R583"/>
  <c r="P583"/>
  <c r="BI577"/>
  <c r="BH577"/>
  <c r="BG577"/>
  <c r="BF577"/>
  <c r="T577"/>
  <c r="R577"/>
  <c r="P577"/>
  <c r="BI575"/>
  <c r="BH575"/>
  <c r="BG575"/>
  <c r="BF575"/>
  <c r="T575"/>
  <c r="R575"/>
  <c r="P575"/>
  <c r="BI569"/>
  <c r="BH569"/>
  <c r="BG569"/>
  <c r="BF569"/>
  <c r="T569"/>
  <c r="R569"/>
  <c r="P569"/>
  <c r="BI567"/>
  <c r="BH567"/>
  <c r="BG567"/>
  <c r="BF567"/>
  <c r="T567"/>
  <c r="R567"/>
  <c r="P567"/>
  <c r="BI561"/>
  <c r="BH561"/>
  <c r="BG561"/>
  <c r="BF561"/>
  <c r="T561"/>
  <c r="R561"/>
  <c r="P561"/>
  <c r="BI555"/>
  <c r="BH555"/>
  <c r="BG555"/>
  <c r="BF555"/>
  <c r="T555"/>
  <c r="R555"/>
  <c r="P555"/>
  <c r="BI549"/>
  <c r="BH549"/>
  <c r="BG549"/>
  <c r="BF549"/>
  <c r="T549"/>
  <c r="R549"/>
  <c r="P549"/>
  <c r="BI547"/>
  <c r="BH547"/>
  <c r="BG547"/>
  <c r="BF547"/>
  <c r="T547"/>
  <c r="R547"/>
  <c r="P547"/>
  <c r="BI544"/>
  <c r="BH544"/>
  <c r="BG544"/>
  <c r="BF544"/>
  <c r="T544"/>
  <c r="T543"/>
  <c r="R544"/>
  <c r="R543"/>
  <c r="P544"/>
  <c r="P543"/>
  <c r="BI536"/>
  <c r="BH536"/>
  <c r="BG536"/>
  <c r="BF536"/>
  <c r="T536"/>
  <c r="R536"/>
  <c r="P536"/>
  <c r="BI529"/>
  <c r="BH529"/>
  <c r="BG529"/>
  <c r="BF529"/>
  <c r="T529"/>
  <c r="R529"/>
  <c r="P529"/>
  <c r="BI522"/>
  <c r="BH522"/>
  <c r="BG522"/>
  <c r="BF522"/>
  <c r="T522"/>
  <c r="R522"/>
  <c r="P522"/>
  <c r="BI515"/>
  <c r="BH515"/>
  <c r="BG515"/>
  <c r="BF515"/>
  <c r="T515"/>
  <c r="R515"/>
  <c r="P515"/>
  <c r="BI509"/>
  <c r="BH509"/>
  <c r="BG509"/>
  <c r="BF509"/>
  <c r="T509"/>
  <c r="R509"/>
  <c r="P509"/>
  <c r="BI502"/>
  <c r="BH502"/>
  <c r="BG502"/>
  <c r="BF502"/>
  <c r="T502"/>
  <c r="R502"/>
  <c r="P502"/>
  <c r="BI495"/>
  <c r="BH495"/>
  <c r="BG495"/>
  <c r="BF495"/>
  <c r="T495"/>
  <c r="R495"/>
  <c r="P495"/>
  <c r="BI488"/>
  <c r="BH488"/>
  <c r="BG488"/>
  <c r="BF488"/>
  <c r="T488"/>
  <c r="R488"/>
  <c r="P488"/>
  <c r="BI481"/>
  <c r="BH481"/>
  <c r="BG481"/>
  <c r="BF481"/>
  <c r="T481"/>
  <c r="R481"/>
  <c r="P481"/>
  <c r="BI474"/>
  <c r="BH474"/>
  <c r="BG474"/>
  <c r="BF474"/>
  <c r="T474"/>
  <c r="R474"/>
  <c r="P474"/>
  <c r="BI467"/>
  <c r="BH467"/>
  <c r="BG467"/>
  <c r="BF467"/>
  <c r="T467"/>
  <c r="R467"/>
  <c r="P467"/>
  <c r="BI459"/>
  <c r="BH459"/>
  <c r="BG459"/>
  <c r="BF459"/>
  <c r="T459"/>
  <c r="R459"/>
  <c r="P459"/>
  <c r="BI454"/>
  <c r="BH454"/>
  <c r="BG454"/>
  <c r="BF454"/>
  <c r="T454"/>
  <c r="R454"/>
  <c r="P454"/>
  <c r="BI449"/>
  <c r="BH449"/>
  <c r="BG449"/>
  <c r="BF449"/>
  <c r="T449"/>
  <c r="R449"/>
  <c r="P449"/>
  <c r="BI442"/>
  <c r="BH442"/>
  <c r="BG442"/>
  <c r="BF442"/>
  <c r="T442"/>
  <c r="R442"/>
  <c r="P442"/>
  <c r="BI435"/>
  <c r="BH435"/>
  <c r="BG435"/>
  <c r="BF435"/>
  <c r="T435"/>
  <c r="R435"/>
  <c r="P435"/>
  <c r="BI428"/>
  <c r="BH428"/>
  <c r="BG428"/>
  <c r="BF428"/>
  <c r="T428"/>
  <c r="R428"/>
  <c r="P428"/>
  <c r="BI421"/>
  <c r="BH421"/>
  <c r="BG421"/>
  <c r="BF421"/>
  <c r="T421"/>
  <c r="R421"/>
  <c r="P421"/>
  <c r="BI413"/>
  <c r="BH413"/>
  <c r="BG413"/>
  <c r="BF413"/>
  <c r="T413"/>
  <c r="R413"/>
  <c r="P413"/>
  <c r="BI411"/>
  <c r="BH411"/>
  <c r="BG411"/>
  <c r="BF411"/>
  <c r="T411"/>
  <c r="R411"/>
  <c r="P411"/>
  <c r="BI406"/>
  <c r="BH406"/>
  <c r="BG406"/>
  <c r="BF406"/>
  <c r="T406"/>
  <c r="R406"/>
  <c r="P406"/>
  <c r="BI404"/>
  <c r="BH404"/>
  <c r="BG404"/>
  <c r="BF404"/>
  <c r="T404"/>
  <c r="R404"/>
  <c r="P404"/>
  <c r="BI398"/>
  <c r="BH398"/>
  <c r="BG398"/>
  <c r="BF398"/>
  <c r="T398"/>
  <c r="R398"/>
  <c r="P398"/>
  <c r="BI396"/>
  <c r="BH396"/>
  <c r="BG396"/>
  <c r="BF396"/>
  <c r="T396"/>
  <c r="R396"/>
  <c r="P396"/>
  <c r="BI389"/>
  <c r="BH389"/>
  <c r="BG389"/>
  <c r="BF389"/>
  <c r="T389"/>
  <c r="R389"/>
  <c r="P389"/>
  <c r="BI387"/>
  <c r="BH387"/>
  <c r="BG387"/>
  <c r="BF387"/>
  <c r="T387"/>
  <c r="R387"/>
  <c r="P387"/>
  <c r="BI382"/>
  <c r="BH382"/>
  <c r="BG382"/>
  <c r="BF382"/>
  <c r="T382"/>
  <c r="R382"/>
  <c r="P382"/>
  <c r="BI380"/>
  <c r="BH380"/>
  <c r="BG380"/>
  <c r="BF380"/>
  <c r="T380"/>
  <c r="R380"/>
  <c r="P380"/>
  <c r="BI373"/>
  <c r="BH373"/>
  <c r="BG373"/>
  <c r="BF373"/>
  <c r="T373"/>
  <c r="R373"/>
  <c r="P373"/>
  <c r="BI371"/>
  <c r="BH371"/>
  <c r="BG371"/>
  <c r="BF371"/>
  <c r="T371"/>
  <c r="R371"/>
  <c r="P371"/>
  <c r="BI364"/>
  <c r="BH364"/>
  <c r="BG364"/>
  <c r="BF364"/>
  <c r="T364"/>
  <c r="R364"/>
  <c r="P364"/>
  <c r="BI357"/>
  <c r="BH357"/>
  <c r="BG357"/>
  <c r="BF357"/>
  <c r="T357"/>
  <c r="R357"/>
  <c r="P357"/>
  <c r="BI355"/>
  <c r="BH355"/>
  <c r="BG355"/>
  <c r="BF355"/>
  <c r="T355"/>
  <c r="R355"/>
  <c r="P355"/>
  <c r="BI350"/>
  <c r="BH350"/>
  <c r="BG350"/>
  <c r="BF350"/>
  <c r="T350"/>
  <c r="R350"/>
  <c r="P350"/>
  <c r="BI348"/>
  <c r="BH348"/>
  <c r="BG348"/>
  <c r="BF348"/>
  <c r="T348"/>
  <c r="R348"/>
  <c r="P348"/>
  <c r="BI341"/>
  <c r="BH341"/>
  <c r="BG341"/>
  <c r="BF341"/>
  <c r="T341"/>
  <c r="R341"/>
  <c r="P341"/>
  <c r="BI334"/>
  <c r="BH334"/>
  <c r="BG334"/>
  <c r="BF334"/>
  <c r="T334"/>
  <c r="R334"/>
  <c r="P334"/>
  <c r="BI332"/>
  <c r="BH332"/>
  <c r="BG332"/>
  <c r="BF332"/>
  <c r="T332"/>
  <c r="R332"/>
  <c r="P332"/>
  <c r="BI325"/>
  <c r="BH325"/>
  <c r="BG325"/>
  <c r="BF325"/>
  <c r="T325"/>
  <c r="R325"/>
  <c r="P325"/>
  <c r="BI323"/>
  <c r="BH323"/>
  <c r="BG323"/>
  <c r="BF323"/>
  <c r="T323"/>
  <c r="R323"/>
  <c r="P323"/>
  <c r="BI317"/>
  <c r="BH317"/>
  <c r="BG317"/>
  <c r="BF317"/>
  <c r="T317"/>
  <c r="R317"/>
  <c r="P317"/>
  <c r="BI311"/>
  <c r="BH311"/>
  <c r="BG311"/>
  <c r="BF311"/>
  <c r="T311"/>
  <c r="R311"/>
  <c r="P311"/>
  <c r="BI309"/>
  <c r="BH309"/>
  <c r="BG309"/>
  <c r="BF309"/>
  <c r="T309"/>
  <c r="R309"/>
  <c r="P309"/>
  <c r="BI303"/>
  <c r="BH303"/>
  <c r="BG303"/>
  <c r="BF303"/>
  <c r="T303"/>
  <c r="R303"/>
  <c r="P303"/>
  <c r="BI301"/>
  <c r="BH301"/>
  <c r="BG301"/>
  <c r="BF301"/>
  <c r="T301"/>
  <c r="R301"/>
  <c r="P301"/>
  <c r="BI295"/>
  <c r="BH295"/>
  <c r="BG295"/>
  <c r="BF295"/>
  <c r="T295"/>
  <c r="R295"/>
  <c r="P295"/>
  <c r="BI293"/>
  <c r="BH293"/>
  <c r="BG293"/>
  <c r="BF293"/>
  <c r="T293"/>
  <c r="R293"/>
  <c r="P293"/>
  <c r="BI287"/>
  <c r="BH287"/>
  <c r="BG287"/>
  <c r="BF287"/>
  <c r="T287"/>
  <c r="R287"/>
  <c r="P287"/>
  <c r="BI281"/>
  <c r="BH281"/>
  <c r="BG281"/>
  <c r="BF281"/>
  <c r="T281"/>
  <c r="R281"/>
  <c r="P281"/>
  <c r="BI279"/>
  <c r="BH279"/>
  <c r="BG279"/>
  <c r="BF279"/>
  <c r="T279"/>
  <c r="R279"/>
  <c r="P279"/>
  <c r="BI273"/>
  <c r="BH273"/>
  <c r="BG273"/>
  <c r="BF273"/>
  <c r="T273"/>
  <c r="R273"/>
  <c r="P273"/>
  <c r="BI267"/>
  <c r="BH267"/>
  <c r="BG267"/>
  <c r="BF267"/>
  <c r="T267"/>
  <c r="R267"/>
  <c r="P267"/>
  <c r="BI261"/>
  <c r="BH261"/>
  <c r="BG261"/>
  <c r="BF261"/>
  <c r="T261"/>
  <c r="R261"/>
  <c r="P261"/>
  <c r="BI255"/>
  <c r="BH255"/>
  <c r="BG255"/>
  <c r="BF255"/>
  <c r="T255"/>
  <c r="R255"/>
  <c r="P255"/>
  <c r="BI249"/>
  <c r="BH249"/>
  <c r="BG249"/>
  <c r="BF249"/>
  <c r="T249"/>
  <c r="R249"/>
  <c r="P249"/>
  <c r="BI243"/>
  <c r="BH243"/>
  <c r="BG243"/>
  <c r="BF243"/>
  <c r="T243"/>
  <c r="R243"/>
  <c r="P243"/>
  <c r="BI237"/>
  <c r="BH237"/>
  <c r="BG237"/>
  <c r="BF237"/>
  <c r="T237"/>
  <c r="R237"/>
  <c r="P237"/>
  <c r="BI231"/>
  <c r="BH231"/>
  <c r="BG231"/>
  <c r="BF231"/>
  <c r="T231"/>
  <c r="R231"/>
  <c r="P231"/>
  <c r="BI225"/>
  <c r="BH225"/>
  <c r="BG225"/>
  <c r="BF225"/>
  <c r="T225"/>
  <c r="R225"/>
  <c r="P225"/>
  <c r="BI222"/>
  <c r="BH222"/>
  <c r="BG222"/>
  <c r="BF222"/>
  <c r="T222"/>
  <c r="R222"/>
  <c r="P222"/>
  <c r="BI215"/>
  <c r="BH215"/>
  <c r="BG215"/>
  <c r="BF215"/>
  <c r="T215"/>
  <c r="R215"/>
  <c r="P215"/>
  <c r="BI207"/>
  <c r="BH207"/>
  <c r="BG207"/>
  <c r="BF207"/>
  <c r="T207"/>
  <c r="R207"/>
  <c r="P207"/>
  <c r="BI200"/>
  <c r="BH200"/>
  <c r="BG200"/>
  <c r="BF200"/>
  <c r="T200"/>
  <c r="R200"/>
  <c r="P200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5"/>
  <c r="BH175"/>
  <c r="BG175"/>
  <c r="BF175"/>
  <c r="T175"/>
  <c r="R175"/>
  <c r="P175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5"/>
  <c r="BH145"/>
  <c r="BG145"/>
  <c r="BF145"/>
  <c r="T145"/>
  <c r="R145"/>
  <c r="P145"/>
  <c r="BI134"/>
  <c r="BH134"/>
  <c r="BG134"/>
  <c r="BF134"/>
  <c r="T134"/>
  <c r="R134"/>
  <c r="P134"/>
  <c r="BI122"/>
  <c r="BH122"/>
  <c r="BG122"/>
  <c r="BF122"/>
  <c r="T122"/>
  <c r="R122"/>
  <c r="P122"/>
  <c r="BI110"/>
  <c r="BH110"/>
  <c r="BG110"/>
  <c r="BF110"/>
  <c r="T110"/>
  <c r="R110"/>
  <c r="P110"/>
  <c r="BI98"/>
  <c r="BH98"/>
  <c r="BG98"/>
  <c r="BF98"/>
  <c r="T98"/>
  <c r="R98"/>
  <c r="P98"/>
  <c r="J92"/>
  <c r="F89"/>
  <c r="E87"/>
  <c r="J59"/>
  <c r="F56"/>
  <c r="E54"/>
  <c r="J23"/>
  <c r="E23"/>
  <c r="J91"/>
  <c r="J22"/>
  <c r="J20"/>
  <c r="E20"/>
  <c r="F59"/>
  <c r="J19"/>
  <c r="J17"/>
  <c r="E17"/>
  <c r="F91"/>
  <c r="J16"/>
  <c r="J14"/>
  <c r="J56"/>
  <c r="E7"/>
  <c r="E50"/>
  <c i="5" r="J39"/>
  <c r="J38"/>
  <c i="1" r="AY60"/>
  <c i="5" r="J37"/>
  <c i="1" r="AX60"/>
  <c i="5"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J86"/>
  <c r="F83"/>
  <c r="E81"/>
  <c r="J59"/>
  <c r="F56"/>
  <c r="E54"/>
  <c r="J23"/>
  <c r="E23"/>
  <c r="J85"/>
  <c r="J22"/>
  <c r="J20"/>
  <c r="E20"/>
  <c r="F86"/>
  <c r="J19"/>
  <c r="J17"/>
  <c r="E17"/>
  <c r="F58"/>
  <c r="J16"/>
  <c r="J14"/>
  <c r="J83"/>
  <c r="E7"/>
  <c r="E50"/>
  <c i="4" r="J39"/>
  <c r="J38"/>
  <c i="1" r="AY58"/>
  <c i="4" r="J37"/>
  <c i="1" r="AX58"/>
  <c i="4" r="BI836"/>
  <c r="BH836"/>
  <c r="BG836"/>
  <c r="BF836"/>
  <c r="T836"/>
  <c r="R836"/>
  <c r="P836"/>
  <c r="BI658"/>
  <c r="BH658"/>
  <c r="BG658"/>
  <c r="BF658"/>
  <c r="T658"/>
  <c r="R658"/>
  <c r="P658"/>
  <c r="BI479"/>
  <c r="BH479"/>
  <c r="BG479"/>
  <c r="BF479"/>
  <c r="T479"/>
  <c r="R479"/>
  <c r="P479"/>
  <c r="BI435"/>
  <c r="BH435"/>
  <c r="BG435"/>
  <c r="BF435"/>
  <c r="T435"/>
  <c r="R435"/>
  <c r="P435"/>
  <c r="BI392"/>
  <c r="BH392"/>
  <c r="BG392"/>
  <c r="BF392"/>
  <c r="T392"/>
  <c r="R392"/>
  <c r="P392"/>
  <c r="BI349"/>
  <c r="BH349"/>
  <c r="BG349"/>
  <c r="BF349"/>
  <c r="T349"/>
  <c r="R349"/>
  <c r="P349"/>
  <c r="BI346"/>
  <c r="BH346"/>
  <c r="BG346"/>
  <c r="BF346"/>
  <c r="T346"/>
  <c r="R346"/>
  <c r="P346"/>
  <c r="BI323"/>
  <c r="BH323"/>
  <c r="BG323"/>
  <c r="BF323"/>
  <c r="T323"/>
  <c r="R323"/>
  <c r="P323"/>
  <c r="BI320"/>
  <c r="BH320"/>
  <c r="BG320"/>
  <c r="BF320"/>
  <c r="T320"/>
  <c r="R320"/>
  <c r="P320"/>
  <c r="BI317"/>
  <c r="BH317"/>
  <c r="BG317"/>
  <c r="BF317"/>
  <c r="T317"/>
  <c r="R317"/>
  <c r="P317"/>
  <c r="BI305"/>
  <c r="BH305"/>
  <c r="BG305"/>
  <c r="BF305"/>
  <c r="T305"/>
  <c r="R305"/>
  <c r="P305"/>
  <c r="BI304"/>
  <c r="BH304"/>
  <c r="BG304"/>
  <c r="BF304"/>
  <c r="T304"/>
  <c r="R304"/>
  <c r="P304"/>
  <c r="BI296"/>
  <c r="BH296"/>
  <c r="BG296"/>
  <c r="BF296"/>
  <c r="T296"/>
  <c r="R296"/>
  <c r="P296"/>
  <c r="BI282"/>
  <c r="BH282"/>
  <c r="BG282"/>
  <c r="BF282"/>
  <c r="T282"/>
  <c r="R282"/>
  <c r="P282"/>
  <c r="BI272"/>
  <c r="BH272"/>
  <c r="BG272"/>
  <c r="BF272"/>
  <c r="T272"/>
  <c r="R272"/>
  <c r="P272"/>
  <c r="BI269"/>
  <c r="BH269"/>
  <c r="BG269"/>
  <c r="BF269"/>
  <c r="T269"/>
  <c r="R269"/>
  <c r="P269"/>
  <c r="BI268"/>
  <c r="BH268"/>
  <c r="BG268"/>
  <c r="BF268"/>
  <c r="T268"/>
  <c r="R268"/>
  <c r="P268"/>
  <c r="BI264"/>
  <c r="BH264"/>
  <c r="BG264"/>
  <c r="BF264"/>
  <c r="T264"/>
  <c r="T263"/>
  <c r="R264"/>
  <c r="R263"/>
  <c r="P264"/>
  <c r="P263"/>
  <c r="BI258"/>
  <c r="BH258"/>
  <c r="BG258"/>
  <c r="BF258"/>
  <c r="T258"/>
  <c r="R258"/>
  <c r="P258"/>
  <c r="BI254"/>
  <c r="BH254"/>
  <c r="BG254"/>
  <c r="BF254"/>
  <c r="T254"/>
  <c r="R254"/>
  <c r="P254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3"/>
  <c r="BH243"/>
  <c r="BG243"/>
  <c r="BF243"/>
  <c r="T243"/>
  <c r="R243"/>
  <c r="P243"/>
  <c r="BI235"/>
  <c r="BH235"/>
  <c r="BG235"/>
  <c r="BF235"/>
  <c r="T235"/>
  <c r="R235"/>
  <c r="P235"/>
  <c r="BI221"/>
  <c r="BH221"/>
  <c r="BG221"/>
  <c r="BF221"/>
  <c r="T221"/>
  <c r="R221"/>
  <c r="P221"/>
  <c r="BI203"/>
  <c r="BH203"/>
  <c r="BG203"/>
  <c r="BF203"/>
  <c r="T203"/>
  <c r="R203"/>
  <c r="P203"/>
  <c r="BI201"/>
  <c r="BH201"/>
  <c r="BG201"/>
  <c r="BF201"/>
  <c r="T201"/>
  <c r="R201"/>
  <c r="P201"/>
  <c r="BI193"/>
  <c r="BH193"/>
  <c r="BG193"/>
  <c r="BF193"/>
  <c r="T193"/>
  <c r="R193"/>
  <c r="P193"/>
  <c r="BI192"/>
  <c r="BH192"/>
  <c r="BG192"/>
  <c r="BF192"/>
  <c r="T192"/>
  <c r="R192"/>
  <c r="P192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4"/>
  <c r="BH134"/>
  <c r="BG134"/>
  <c r="BF134"/>
  <c r="T134"/>
  <c r="R134"/>
  <c r="P134"/>
  <c r="BI128"/>
  <c r="BH128"/>
  <c r="BG128"/>
  <c r="BF128"/>
  <c r="T128"/>
  <c r="R128"/>
  <c r="P128"/>
  <c r="BI120"/>
  <c r="BH120"/>
  <c r="BG120"/>
  <c r="BF120"/>
  <c r="T120"/>
  <c r="R120"/>
  <c r="P120"/>
  <c r="BI110"/>
  <c r="BH110"/>
  <c r="BG110"/>
  <c r="BF110"/>
  <c r="T110"/>
  <c r="R110"/>
  <c r="P110"/>
  <c r="BI100"/>
  <c r="BH100"/>
  <c r="BG100"/>
  <c r="BF100"/>
  <c r="T100"/>
  <c r="R100"/>
  <c r="P100"/>
  <c r="J94"/>
  <c r="F91"/>
  <c r="E89"/>
  <c r="J59"/>
  <c r="F56"/>
  <c r="E54"/>
  <c r="J23"/>
  <c r="E23"/>
  <c r="J58"/>
  <c r="J22"/>
  <c r="J20"/>
  <c r="E20"/>
  <c r="F94"/>
  <c r="J19"/>
  <c r="J17"/>
  <c r="E17"/>
  <c r="F58"/>
  <c r="J16"/>
  <c r="J14"/>
  <c r="J56"/>
  <c r="E7"/>
  <c r="E50"/>
  <c i="3" r="J39"/>
  <c r="J38"/>
  <c i="1" r="AY57"/>
  <c i="3" r="J37"/>
  <c i="1" r="AX57"/>
  <c i="3" r="BI1000"/>
  <c r="BH1000"/>
  <c r="BG1000"/>
  <c r="BF1000"/>
  <c r="T1000"/>
  <c r="R1000"/>
  <c r="P1000"/>
  <c r="BI998"/>
  <c r="BH998"/>
  <c r="BG998"/>
  <c r="BF998"/>
  <c r="T998"/>
  <c r="R998"/>
  <c r="P998"/>
  <c r="BI996"/>
  <c r="BH996"/>
  <c r="BG996"/>
  <c r="BF996"/>
  <c r="T996"/>
  <c r="R996"/>
  <c r="P996"/>
  <c r="BI987"/>
  <c r="BH987"/>
  <c r="BG987"/>
  <c r="BF987"/>
  <c r="T987"/>
  <c r="R987"/>
  <c r="P987"/>
  <c r="BI985"/>
  <c r="BH985"/>
  <c r="BG985"/>
  <c r="BF985"/>
  <c r="T985"/>
  <c r="R985"/>
  <c r="P985"/>
  <c r="BI981"/>
  <c r="BH981"/>
  <c r="BG981"/>
  <c r="BF981"/>
  <c r="T981"/>
  <c r="R981"/>
  <c r="P981"/>
  <c r="BI974"/>
  <c r="BH974"/>
  <c r="BG974"/>
  <c r="BF974"/>
  <c r="T974"/>
  <c r="R974"/>
  <c r="P974"/>
  <c r="BI972"/>
  <c r="BH972"/>
  <c r="BG972"/>
  <c r="BF972"/>
  <c r="T972"/>
  <c r="R972"/>
  <c r="P972"/>
  <c r="BI969"/>
  <c r="BH969"/>
  <c r="BG969"/>
  <c r="BF969"/>
  <c r="T969"/>
  <c r="R969"/>
  <c r="P969"/>
  <c r="BI964"/>
  <c r="BH964"/>
  <c r="BG964"/>
  <c r="BF964"/>
  <c r="T964"/>
  <c r="R964"/>
  <c r="P964"/>
  <c r="BI958"/>
  <c r="BH958"/>
  <c r="BG958"/>
  <c r="BF958"/>
  <c r="T958"/>
  <c r="R958"/>
  <c r="P958"/>
  <c r="BI956"/>
  <c r="BH956"/>
  <c r="BG956"/>
  <c r="BF956"/>
  <c r="T956"/>
  <c r="R956"/>
  <c r="P956"/>
  <c r="BI952"/>
  <c r="BH952"/>
  <c r="BG952"/>
  <c r="BF952"/>
  <c r="T952"/>
  <c r="R952"/>
  <c r="P952"/>
  <c r="BI950"/>
  <c r="BH950"/>
  <c r="BG950"/>
  <c r="BF950"/>
  <c r="T950"/>
  <c r="R950"/>
  <c r="P950"/>
  <c r="BI949"/>
  <c r="BH949"/>
  <c r="BG949"/>
  <c r="BF949"/>
  <c r="T949"/>
  <c r="R949"/>
  <c r="P949"/>
  <c r="BI947"/>
  <c r="BH947"/>
  <c r="BG947"/>
  <c r="BF947"/>
  <c r="T947"/>
  <c r="R947"/>
  <c r="P947"/>
  <c r="BI946"/>
  <c r="BH946"/>
  <c r="BG946"/>
  <c r="BF946"/>
  <c r="T946"/>
  <c r="R946"/>
  <c r="P946"/>
  <c r="BI944"/>
  <c r="BH944"/>
  <c r="BG944"/>
  <c r="BF944"/>
  <c r="T944"/>
  <c r="R944"/>
  <c r="P944"/>
  <c r="BI943"/>
  <c r="BH943"/>
  <c r="BG943"/>
  <c r="BF943"/>
  <c r="T943"/>
  <c r="R943"/>
  <c r="P943"/>
  <c r="BI941"/>
  <c r="BH941"/>
  <c r="BG941"/>
  <c r="BF941"/>
  <c r="T941"/>
  <c r="R941"/>
  <c r="P941"/>
  <c r="BI938"/>
  <c r="BH938"/>
  <c r="BG938"/>
  <c r="BF938"/>
  <c r="T938"/>
  <c r="R938"/>
  <c r="P938"/>
  <c r="BI931"/>
  <c r="BH931"/>
  <c r="BG931"/>
  <c r="BF931"/>
  <c r="T931"/>
  <c r="R931"/>
  <c r="P931"/>
  <c r="BI930"/>
  <c r="BH930"/>
  <c r="BG930"/>
  <c r="BF930"/>
  <c r="T930"/>
  <c r="R930"/>
  <c r="P930"/>
  <c r="BI921"/>
  <c r="BH921"/>
  <c r="BG921"/>
  <c r="BF921"/>
  <c r="T921"/>
  <c r="R921"/>
  <c r="P921"/>
  <c r="BI914"/>
  <c r="BH914"/>
  <c r="BG914"/>
  <c r="BF914"/>
  <c r="T914"/>
  <c r="R914"/>
  <c r="P914"/>
  <c r="BI908"/>
  <c r="BH908"/>
  <c r="BG908"/>
  <c r="BF908"/>
  <c r="T908"/>
  <c r="R908"/>
  <c r="P908"/>
  <c r="BI902"/>
  <c r="BH902"/>
  <c r="BG902"/>
  <c r="BF902"/>
  <c r="T902"/>
  <c r="R902"/>
  <c r="P902"/>
  <c r="BI900"/>
  <c r="BH900"/>
  <c r="BG900"/>
  <c r="BF900"/>
  <c r="T900"/>
  <c r="R900"/>
  <c r="P900"/>
  <c r="BI899"/>
  <c r="BH899"/>
  <c r="BG899"/>
  <c r="BF899"/>
  <c r="T899"/>
  <c r="R899"/>
  <c r="P899"/>
  <c r="BI898"/>
  <c r="BH898"/>
  <c r="BG898"/>
  <c r="BF898"/>
  <c r="T898"/>
  <c r="R898"/>
  <c r="P898"/>
  <c r="BI892"/>
  <c r="BH892"/>
  <c r="BG892"/>
  <c r="BF892"/>
  <c r="T892"/>
  <c r="R892"/>
  <c r="P892"/>
  <c r="BI890"/>
  <c r="BH890"/>
  <c r="BG890"/>
  <c r="BF890"/>
  <c r="T890"/>
  <c r="R890"/>
  <c r="P890"/>
  <c r="BI882"/>
  <c r="BH882"/>
  <c r="BG882"/>
  <c r="BF882"/>
  <c r="T882"/>
  <c r="R882"/>
  <c r="P882"/>
  <c r="BI876"/>
  <c r="BH876"/>
  <c r="BG876"/>
  <c r="BF876"/>
  <c r="T876"/>
  <c r="R876"/>
  <c r="P876"/>
  <c r="BI874"/>
  <c r="BH874"/>
  <c r="BG874"/>
  <c r="BF874"/>
  <c r="T874"/>
  <c r="R874"/>
  <c r="P874"/>
  <c r="BI868"/>
  <c r="BH868"/>
  <c r="BG868"/>
  <c r="BF868"/>
  <c r="T868"/>
  <c r="R868"/>
  <c r="P868"/>
  <c r="BI866"/>
  <c r="BH866"/>
  <c r="BG866"/>
  <c r="BF866"/>
  <c r="T866"/>
  <c r="R866"/>
  <c r="P866"/>
  <c r="BI860"/>
  <c r="BH860"/>
  <c r="BG860"/>
  <c r="BF860"/>
  <c r="T860"/>
  <c r="R860"/>
  <c r="P860"/>
  <c r="BI858"/>
  <c r="BH858"/>
  <c r="BG858"/>
  <c r="BF858"/>
  <c r="T858"/>
  <c r="R858"/>
  <c r="P858"/>
  <c r="BI852"/>
  <c r="BH852"/>
  <c r="BG852"/>
  <c r="BF852"/>
  <c r="T852"/>
  <c r="R852"/>
  <c r="P852"/>
  <c r="BI850"/>
  <c r="BH850"/>
  <c r="BG850"/>
  <c r="BF850"/>
  <c r="T850"/>
  <c r="R850"/>
  <c r="P850"/>
  <c r="BI844"/>
  <c r="BH844"/>
  <c r="BG844"/>
  <c r="BF844"/>
  <c r="T844"/>
  <c r="R844"/>
  <c r="P844"/>
  <c r="BI842"/>
  <c r="BH842"/>
  <c r="BG842"/>
  <c r="BF842"/>
  <c r="T842"/>
  <c r="R842"/>
  <c r="P842"/>
  <c r="BI841"/>
  <c r="BH841"/>
  <c r="BG841"/>
  <c r="BF841"/>
  <c r="T841"/>
  <c r="R841"/>
  <c r="P841"/>
  <c r="BI835"/>
  <c r="BH835"/>
  <c r="BG835"/>
  <c r="BF835"/>
  <c r="T835"/>
  <c r="R835"/>
  <c r="P835"/>
  <c r="BI833"/>
  <c r="BH833"/>
  <c r="BG833"/>
  <c r="BF833"/>
  <c r="T833"/>
  <c r="R833"/>
  <c r="P833"/>
  <c r="BI832"/>
  <c r="BH832"/>
  <c r="BG832"/>
  <c r="BF832"/>
  <c r="T832"/>
  <c r="R832"/>
  <c r="P832"/>
  <c r="BI831"/>
  <c r="BH831"/>
  <c r="BG831"/>
  <c r="BF831"/>
  <c r="T831"/>
  <c r="R831"/>
  <c r="P831"/>
  <c r="BI830"/>
  <c r="BH830"/>
  <c r="BG830"/>
  <c r="BF830"/>
  <c r="T830"/>
  <c r="R830"/>
  <c r="P830"/>
  <c r="BI829"/>
  <c r="BH829"/>
  <c r="BG829"/>
  <c r="BF829"/>
  <c r="T829"/>
  <c r="R829"/>
  <c r="P829"/>
  <c r="BI827"/>
  <c r="BH827"/>
  <c r="BG827"/>
  <c r="BF827"/>
  <c r="T827"/>
  <c r="R827"/>
  <c r="P827"/>
  <c r="BI826"/>
  <c r="BH826"/>
  <c r="BG826"/>
  <c r="BF826"/>
  <c r="T826"/>
  <c r="R826"/>
  <c r="P826"/>
  <c r="BI825"/>
  <c r="BH825"/>
  <c r="BG825"/>
  <c r="BF825"/>
  <c r="T825"/>
  <c r="R825"/>
  <c r="P825"/>
  <c r="BI819"/>
  <c r="BH819"/>
  <c r="BG819"/>
  <c r="BF819"/>
  <c r="T819"/>
  <c r="R819"/>
  <c r="P819"/>
  <c r="BI817"/>
  <c r="BH817"/>
  <c r="BG817"/>
  <c r="BF817"/>
  <c r="T817"/>
  <c r="R817"/>
  <c r="P817"/>
  <c r="BI811"/>
  <c r="BH811"/>
  <c r="BG811"/>
  <c r="BF811"/>
  <c r="T811"/>
  <c r="R811"/>
  <c r="P811"/>
  <c r="BI809"/>
  <c r="BH809"/>
  <c r="BG809"/>
  <c r="BF809"/>
  <c r="T809"/>
  <c r="R809"/>
  <c r="P809"/>
  <c r="BI808"/>
  <c r="BH808"/>
  <c r="BG808"/>
  <c r="BF808"/>
  <c r="T808"/>
  <c r="R808"/>
  <c r="P808"/>
  <c r="BI807"/>
  <c r="BH807"/>
  <c r="BG807"/>
  <c r="BF807"/>
  <c r="T807"/>
  <c r="R807"/>
  <c r="P807"/>
  <c r="BI801"/>
  <c r="BH801"/>
  <c r="BG801"/>
  <c r="BF801"/>
  <c r="T801"/>
  <c r="R801"/>
  <c r="P801"/>
  <c r="BI799"/>
  <c r="BH799"/>
  <c r="BG799"/>
  <c r="BF799"/>
  <c r="T799"/>
  <c r="R799"/>
  <c r="P799"/>
  <c r="BI798"/>
  <c r="BH798"/>
  <c r="BG798"/>
  <c r="BF798"/>
  <c r="T798"/>
  <c r="R798"/>
  <c r="P798"/>
  <c r="BI797"/>
  <c r="BH797"/>
  <c r="BG797"/>
  <c r="BF797"/>
  <c r="T797"/>
  <c r="R797"/>
  <c r="P797"/>
  <c r="BI791"/>
  <c r="BH791"/>
  <c r="BG791"/>
  <c r="BF791"/>
  <c r="T791"/>
  <c r="R791"/>
  <c r="P791"/>
  <c r="BI789"/>
  <c r="BH789"/>
  <c r="BG789"/>
  <c r="BF789"/>
  <c r="T789"/>
  <c r="R789"/>
  <c r="P789"/>
  <c r="BI788"/>
  <c r="BH788"/>
  <c r="BG788"/>
  <c r="BF788"/>
  <c r="T788"/>
  <c r="R788"/>
  <c r="P788"/>
  <c r="BI787"/>
  <c r="BH787"/>
  <c r="BG787"/>
  <c r="BF787"/>
  <c r="T787"/>
  <c r="R787"/>
  <c r="P787"/>
  <c r="BI781"/>
  <c r="BH781"/>
  <c r="BG781"/>
  <c r="BF781"/>
  <c r="T781"/>
  <c r="R781"/>
  <c r="P781"/>
  <c r="BI779"/>
  <c r="BH779"/>
  <c r="BG779"/>
  <c r="BF779"/>
  <c r="T779"/>
  <c r="R779"/>
  <c r="P779"/>
  <c r="BI778"/>
  <c r="BH778"/>
  <c r="BG778"/>
  <c r="BF778"/>
  <c r="T778"/>
  <c r="R778"/>
  <c r="P778"/>
  <c r="BI777"/>
  <c r="BH777"/>
  <c r="BG777"/>
  <c r="BF777"/>
  <c r="T777"/>
  <c r="R777"/>
  <c r="P777"/>
  <c r="BI771"/>
  <c r="BH771"/>
  <c r="BG771"/>
  <c r="BF771"/>
  <c r="T771"/>
  <c r="R771"/>
  <c r="P771"/>
  <c r="BI769"/>
  <c r="BH769"/>
  <c r="BG769"/>
  <c r="BF769"/>
  <c r="T769"/>
  <c r="R769"/>
  <c r="P769"/>
  <c r="BI768"/>
  <c r="BH768"/>
  <c r="BG768"/>
  <c r="BF768"/>
  <c r="T768"/>
  <c r="R768"/>
  <c r="P768"/>
  <c r="BI767"/>
  <c r="BH767"/>
  <c r="BG767"/>
  <c r="BF767"/>
  <c r="T767"/>
  <c r="R767"/>
  <c r="P767"/>
  <c r="BI761"/>
  <c r="BH761"/>
  <c r="BG761"/>
  <c r="BF761"/>
  <c r="T761"/>
  <c r="R761"/>
  <c r="P761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1"/>
  <c r="BH751"/>
  <c r="BG751"/>
  <c r="BF751"/>
  <c r="T751"/>
  <c r="R751"/>
  <c r="P751"/>
  <c r="BI749"/>
  <c r="BH749"/>
  <c r="BG749"/>
  <c r="BF749"/>
  <c r="T749"/>
  <c r="R749"/>
  <c r="P749"/>
  <c r="BI745"/>
  <c r="BH745"/>
  <c r="BG745"/>
  <c r="BF745"/>
  <c r="T745"/>
  <c r="R745"/>
  <c r="P745"/>
  <c r="BI741"/>
  <c r="BH741"/>
  <c r="BG741"/>
  <c r="BF741"/>
  <c r="T741"/>
  <c r="R741"/>
  <c r="P741"/>
  <c r="BI734"/>
  <c r="BH734"/>
  <c r="BG734"/>
  <c r="BF734"/>
  <c r="T734"/>
  <c r="R734"/>
  <c r="P734"/>
  <c r="BI728"/>
  <c r="BH728"/>
  <c r="BG728"/>
  <c r="BF728"/>
  <c r="T728"/>
  <c r="R728"/>
  <c r="P728"/>
  <c r="BI726"/>
  <c r="BH726"/>
  <c r="BG726"/>
  <c r="BF726"/>
  <c r="T726"/>
  <c r="R726"/>
  <c r="P726"/>
  <c r="BI719"/>
  <c r="BH719"/>
  <c r="BG719"/>
  <c r="BF719"/>
  <c r="T719"/>
  <c r="R719"/>
  <c r="P719"/>
  <c r="BI717"/>
  <c r="BH717"/>
  <c r="BG717"/>
  <c r="BF717"/>
  <c r="T717"/>
  <c r="R717"/>
  <c r="P717"/>
  <c r="BI710"/>
  <c r="BH710"/>
  <c r="BG710"/>
  <c r="BF710"/>
  <c r="T710"/>
  <c r="R710"/>
  <c r="P710"/>
  <c r="BI708"/>
  <c r="BH708"/>
  <c r="BG708"/>
  <c r="BF708"/>
  <c r="T708"/>
  <c r="R708"/>
  <c r="P708"/>
  <c r="BI702"/>
  <c r="BH702"/>
  <c r="BG702"/>
  <c r="BF702"/>
  <c r="T702"/>
  <c r="R702"/>
  <c r="P702"/>
  <c r="BI700"/>
  <c r="BH700"/>
  <c r="BG700"/>
  <c r="BF700"/>
  <c r="T700"/>
  <c r="R700"/>
  <c r="P700"/>
  <c r="BI694"/>
  <c r="BH694"/>
  <c r="BG694"/>
  <c r="BF694"/>
  <c r="T694"/>
  <c r="R694"/>
  <c r="P694"/>
  <c r="BI692"/>
  <c r="BH692"/>
  <c r="BG692"/>
  <c r="BF692"/>
  <c r="T692"/>
  <c r="R692"/>
  <c r="P692"/>
  <c r="BI686"/>
  <c r="BH686"/>
  <c r="BG686"/>
  <c r="BF686"/>
  <c r="T686"/>
  <c r="R686"/>
  <c r="P686"/>
  <c r="BI684"/>
  <c r="BH684"/>
  <c r="BG684"/>
  <c r="BF684"/>
  <c r="T684"/>
  <c r="R684"/>
  <c r="P684"/>
  <c r="BI678"/>
  <c r="BH678"/>
  <c r="BG678"/>
  <c r="BF678"/>
  <c r="T678"/>
  <c r="R678"/>
  <c r="P678"/>
  <c r="BI672"/>
  <c r="BH672"/>
  <c r="BG672"/>
  <c r="BF672"/>
  <c r="T672"/>
  <c r="R672"/>
  <c r="P672"/>
  <c r="BI666"/>
  <c r="BH666"/>
  <c r="BG666"/>
  <c r="BF666"/>
  <c r="T666"/>
  <c r="R666"/>
  <c r="P666"/>
  <c r="BI660"/>
  <c r="BH660"/>
  <c r="BG660"/>
  <c r="BF660"/>
  <c r="T660"/>
  <c r="R660"/>
  <c r="P660"/>
  <c r="BI658"/>
  <c r="BH658"/>
  <c r="BG658"/>
  <c r="BF658"/>
  <c r="T658"/>
  <c r="R658"/>
  <c r="P658"/>
  <c r="BI655"/>
  <c r="BH655"/>
  <c r="BG655"/>
  <c r="BF655"/>
  <c r="T655"/>
  <c r="T654"/>
  <c r="R655"/>
  <c r="R654"/>
  <c r="P655"/>
  <c r="P654"/>
  <c r="BI647"/>
  <c r="BH647"/>
  <c r="BG647"/>
  <c r="BF647"/>
  <c r="T647"/>
  <c r="R647"/>
  <c r="P647"/>
  <c r="BI640"/>
  <c r="BH640"/>
  <c r="BG640"/>
  <c r="BF640"/>
  <c r="T640"/>
  <c r="R640"/>
  <c r="P640"/>
  <c r="BI633"/>
  <c r="BH633"/>
  <c r="BG633"/>
  <c r="BF633"/>
  <c r="T633"/>
  <c r="R633"/>
  <c r="P633"/>
  <c r="BI626"/>
  <c r="BH626"/>
  <c r="BG626"/>
  <c r="BF626"/>
  <c r="T626"/>
  <c r="R626"/>
  <c r="P626"/>
  <c r="BI620"/>
  <c r="BH620"/>
  <c r="BG620"/>
  <c r="BF620"/>
  <c r="T620"/>
  <c r="R620"/>
  <c r="P620"/>
  <c r="BI613"/>
  <c r="BH613"/>
  <c r="BG613"/>
  <c r="BF613"/>
  <c r="T613"/>
  <c r="R613"/>
  <c r="P613"/>
  <c r="BI611"/>
  <c r="BH611"/>
  <c r="BG611"/>
  <c r="BF611"/>
  <c r="T611"/>
  <c r="R611"/>
  <c r="P611"/>
  <c r="BI604"/>
  <c r="BH604"/>
  <c r="BG604"/>
  <c r="BF604"/>
  <c r="T604"/>
  <c r="R604"/>
  <c r="P604"/>
  <c r="BI597"/>
  <c r="BH597"/>
  <c r="BG597"/>
  <c r="BF597"/>
  <c r="T597"/>
  <c r="R597"/>
  <c r="P597"/>
  <c r="BI590"/>
  <c r="BH590"/>
  <c r="BG590"/>
  <c r="BF590"/>
  <c r="T590"/>
  <c r="R590"/>
  <c r="P590"/>
  <c r="BI583"/>
  <c r="BH583"/>
  <c r="BG583"/>
  <c r="BF583"/>
  <c r="T583"/>
  <c r="R583"/>
  <c r="P583"/>
  <c r="BI576"/>
  <c r="BH576"/>
  <c r="BG576"/>
  <c r="BF576"/>
  <c r="T576"/>
  <c r="R576"/>
  <c r="P576"/>
  <c r="BI569"/>
  <c r="BH569"/>
  <c r="BG569"/>
  <c r="BF569"/>
  <c r="T569"/>
  <c r="R569"/>
  <c r="P569"/>
  <c r="BI564"/>
  <c r="BH564"/>
  <c r="BG564"/>
  <c r="BF564"/>
  <c r="T564"/>
  <c r="R564"/>
  <c r="P564"/>
  <c r="BI557"/>
  <c r="BH557"/>
  <c r="BG557"/>
  <c r="BF557"/>
  <c r="T557"/>
  <c r="R557"/>
  <c r="P557"/>
  <c r="BI549"/>
  <c r="BH549"/>
  <c r="BG549"/>
  <c r="BF549"/>
  <c r="T549"/>
  <c r="R549"/>
  <c r="P549"/>
  <c r="BI544"/>
  <c r="BH544"/>
  <c r="BG544"/>
  <c r="BF544"/>
  <c r="T544"/>
  <c r="R544"/>
  <c r="P544"/>
  <c r="BI539"/>
  <c r="BH539"/>
  <c r="BG539"/>
  <c r="BF539"/>
  <c r="T539"/>
  <c r="R539"/>
  <c r="P539"/>
  <c r="BI532"/>
  <c r="BH532"/>
  <c r="BG532"/>
  <c r="BF532"/>
  <c r="T532"/>
  <c r="R532"/>
  <c r="P532"/>
  <c r="BI525"/>
  <c r="BH525"/>
  <c r="BG525"/>
  <c r="BF525"/>
  <c r="T525"/>
  <c r="R525"/>
  <c r="P525"/>
  <c r="BI518"/>
  <c r="BH518"/>
  <c r="BG518"/>
  <c r="BF518"/>
  <c r="T518"/>
  <c r="R518"/>
  <c r="P518"/>
  <c r="BI511"/>
  <c r="BH511"/>
  <c r="BG511"/>
  <c r="BF511"/>
  <c r="T511"/>
  <c r="R511"/>
  <c r="P511"/>
  <c r="BI503"/>
  <c r="BH503"/>
  <c r="BG503"/>
  <c r="BF503"/>
  <c r="T503"/>
  <c r="R503"/>
  <c r="P503"/>
  <c r="BI501"/>
  <c r="BH501"/>
  <c r="BG501"/>
  <c r="BF501"/>
  <c r="T501"/>
  <c r="R501"/>
  <c r="P501"/>
  <c r="BI496"/>
  <c r="BH496"/>
  <c r="BG496"/>
  <c r="BF496"/>
  <c r="T496"/>
  <c r="R496"/>
  <c r="P496"/>
  <c r="BI494"/>
  <c r="BH494"/>
  <c r="BG494"/>
  <c r="BF494"/>
  <c r="T494"/>
  <c r="R494"/>
  <c r="P494"/>
  <c r="BI489"/>
  <c r="BH489"/>
  <c r="BG489"/>
  <c r="BF489"/>
  <c r="T489"/>
  <c r="R489"/>
  <c r="P489"/>
  <c r="BI487"/>
  <c r="BH487"/>
  <c r="BG487"/>
  <c r="BF487"/>
  <c r="T487"/>
  <c r="R487"/>
  <c r="P487"/>
  <c r="BI485"/>
  <c r="BH485"/>
  <c r="BG485"/>
  <c r="BF485"/>
  <c r="T485"/>
  <c r="R485"/>
  <c r="P485"/>
  <c r="BI483"/>
  <c r="BH483"/>
  <c r="BG483"/>
  <c r="BF483"/>
  <c r="T483"/>
  <c r="R483"/>
  <c r="P483"/>
  <c r="BI478"/>
  <c r="BH478"/>
  <c r="BG478"/>
  <c r="BF478"/>
  <c r="T478"/>
  <c r="R478"/>
  <c r="P478"/>
  <c r="BI473"/>
  <c r="BH473"/>
  <c r="BG473"/>
  <c r="BF473"/>
  <c r="T473"/>
  <c r="R473"/>
  <c r="P473"/>
  <c r="BI471"/>
  <c r="BH471"/>
  <c r="BG471"/>
  <c r="BF471"/>
  <c r="T471"/>
  <c r="R471"/>
  <c r="P471"/>
  <c r="BI465"/>
  <c r="BH465"/>
  <c r="BG465"/>
  <c r="BF465"/>
  <c r="T465"/>
  <c r="R465"/>
  <c r="P465"/>
  <c r="BI463"/>
  <c r="BH463"/>
  <c r="BG463"/>
  <c r="BF463"/>
  <c r="T463"/>
  <c r="R463"/>
  <c r="P463"/>
  <c r="BI458"/>
  <c r="BH458"/>
  <c r="BG458"/>
  <c r="BF458"/>
  <c r="T458"/>
  <c r="R458"/>
  <c r="P458"/>
  <c r="BI456"/>
  <c r="BH456"/>
  <c r="BG456"/>
  <c r="BF456"/>
  <c r="T456"/>
  <c r="R456"/>
  <c r="P456"/>
  <c r="BI451"/>
  <c r="BH451"/>
  <c r="BG451"/>
  <c r="BF451"/>
  <c r="T451"/>
  <c r="R451"/>
  <c r="P451"/>
  <c r="BI449"/>
  <c r="BH449"/>
  <c r="BG449"/>
  <c r="BF449"/>
  <c r="T449"/>
  <c r="R449"/>
  <c r="P449"/>
  <c r="BI444"/>
  <c r="BH444"/>
  <c r="BG444"/>
  <c r="BF444"/>
  <c r="T444"/>
  <c r="R444"/>
  <c r="P444"/>
  <c r="BI439"/>
  <c r="BH439"/>
  <c r="BG439"/>
  <c r="BF439"/>
  <c r="T439"/>
  <c r="R439"/>
  <c r="P439"/>
  <c r="BI437"/>
  <c r="BH437"/>
  <c r="BG437"/>
  <c r="BF437"/>
  <c r="T437"/>
  <c r="R437"/>
  <c r="P437"/>
  <c r="BI430"/>
  <c r="BH430"/>
  <c r="BG430"/>
  <c r="BF430"/>
  <c r="T430"/>
  <c r="R430"/>
  <c r="P430"/>
  <c r="BI428"/>
  <c r="BH428"/>
  <c r="BG428"/>
  <c r="BF428"/>
  <c r="T428"/>
  <c r="R428"/>
  <c r="P428"/>
  <c r="BI421"/>
  <c r="BH421"/>
  <c r="BG421"/>
  <c r="BF421"/>
  <c r="T421"/>
  <c r="R421"/>
  <c r="P421"/>
  <c r="BI414"/>
  <c r="BH414"/>
  <c r="BG414"/>
  <c r="BF414"/>
  <c r="T414"/>
  <c r="R414"/>
  <c r="P414"/>
  <c r="BI412"/>
  <c r="BH412"/>
  <c r="BG412"/>
  <c r="BF412"/>
  <c r="T412"/>
  <c r="R412"/>
  <c r="P412"/>
  <c r="BI407"/>
  <c r="BH407"/>
  <c r="BG407"/>
  <c r="BF407"/>
  <c r="T407"/>
  <c r="R407"/>
  <c r="P407"/>
  <c r="BI405"/>
  <c r="BH405"/>
  <c r="BG405"/>
  <c r="BF405"/>
  <c r="T405"/>
  <c r="R405"/>
  <c r="P405"/>
  <c r="BI398"/>
  <c r="BH398"/>
  <c r="BG398"/>
  <c r="BF398"/>
  <c r="T398"/>
  <c r="R398"/>
  <c r="P398"/>
  <c r="BI393"/>
  <c r="BH393"/>
  <c r="BG393"/>
  <c r="BF393"/>
  <c r="T393"/>
  <c r="R393"/>
  <c r="P393"/>
  <c r="BI386"/>
  <c r="BH386"/>
  <c r="BG386"/>
  <c r="BF386"/>
  <c r="T386"/>
  <c r="R386"/>
  <c r="P386"/>
  <c r="BI384"/>
  <c r="BH384"/>
  <c r="BG384"/>
  <c r="BF384"/>
  <c r="T384"/>
  <c r="R384"/>
  <c r="P384"/>
  <c r="BI377"/>
  <c r="BH377"/>
  <c r="BG377"/>
  <c r="BF377"/>
  <c r="T377"/>
  <c r="R377"/>
  <c r="P377"/>
  <c r="BI375"/>
  <c r="BH375"/>
  <c r="BG375"/>
  <c r="BF375"/>
  <c r="T375"/>
  <c r="R375"/>
  <c r="P375"/>
  <c r="BI369"/>
  <c r="BH369"/>
  <c r="BG369"/>
  <c r="BF369"/>
  <c r="T369"/>
  <c r="R369"/>
  <c r="P369"/>
  <c r="BI363"/>
  <c r="BH363"/>
  <c r="BG363"/>
  <c r="BF363"/>
  <c r="T363"/>
  <c r="R363"/>
  <c r="P363"/>
  <c r="BI357"/>
  <c r="BH357"/>
  <c r="BG357"/>
  <c r="BF357"/>
  <c r="T357"/>
  <c r="R357"/>
  <c r="P357"/>
  <c r="BI355"/>
  <c r="BH355"/>
  <c r="BG355"/>
  <c r="BF355"/>
  <c r="T355"/>
  <c r="R355"/>
  <c r="P355"/>
  <c r="BI349"/>
  <c r="BH349"/>
  <c r="BG349"/>
  <c r="BF349"/>
  <c r="T349"/>
  <c r="R349"/>
  <c r="P349"/>
  <c r="BI347"/>
  <c r="BH347"/>
  <c r="BG347"/>
  <c r="BF347"/>
  <c r="T347"/>
  <c r="R347"/>
  <c r="P347"/>
  <c r="BI341"/>
  <c r="BH341"/>
  <c r="BG341"/>
  <c r="BF341"/>
  <c r="T341"/>
  <c r="R341"/>
  <c r="P341"/>
  <c r="BI339"/>
  <c r="BH339"/>
  <c r="BG339"/>
  <c r="BF339"/>
  <c r="T339"/>
  <c r="R339"/>
  <c r="P339"/>
  <c r="BI333"/>
  <c r="BH333"/>
  <c r="BG333"/>
  <c r="BF333"/>
  <c r="T333"/>
  <c r="R333"/>
  <c r="P333"/>
  <c r="BI327"/>
  <c r="BH327"/>
  <c r="BG327"/>
  <c r="BF327"/>
  <c r="T327"/>
  <c r="R327"/>
  <c r="P327"/>
  <c r="BI325"/>
  <c r="BH325"/>
  <c r="BG325"/>
  <c r="BF325"/>
  <c r="T325"/>
  <c r="R325"/>
  <c r="P325"/>
  <c r="BI319"/>
  <c r="BH319"/>
  <c r="BG319"/>
  <c r="BF319"/>
  <c r="T319"/>
  <c r="R319"/>
  <c r="P319"/>
  <c r="BI313"/>
  <c r="BH313"/>
  <c r="BG313"/>
  <c r="BF313"/>
  <c r="T313"/>
  <c r="R313"/>
  <c r="P313"/>
  <c r="BI307"/>
  <c r="BH307"/>
  <c r="BG307"/>
  <c r="BF307"/>
  <c r="T307"/>
  <c r="R307"/>
  <c r="P307"/>
  <c r="BI301"/>
  <c r="BH301"/>
  <c r="BG301"/>
  <c r="BF301"/>
  <c r="T301"/>
  <c r="R301"/>
  <c r="P301"/>
  <c r="BI295"/>
  <c r="BH295"/>
  <c r="BG295"/>
  <c r="BF295"/>
  <c r="T295"/>
  <c r="R295"/>
  <c r="P295"/>
  <c r="BI289"/>
  <c r="BH289"/>
  <c r="BG289"/>
  <c r="BF289"/>
  <c r="T289"/>
  <c r="R289"/>
  <c r="P289"/>
  <c r="BI283"/>
  <c r="BH283"/>
  <c r="BG283"/>
  <c r="BF283"/>
  <c r="T283"/>
  <c r="R283"/>
  <c r="P283"/>
  <c r="BI277"/>
  <c r="BH277"/>
  <c r="BG277"/>
  <c r="BF277"/>
  <c r="T277"/>
  <c r="R277"/>
  <c r="P277"/>
  <c r="BI271"/>
  <c r="BH271"/>
  <c r="BG271"/>
  <c r="BF271"/>
  <c r="T271"/>
  <c r="R271"/>
  <c r="P271"/>
  <c r="BI265"/>
  <c r="BH265"/>
  <c r="BG265"/>
  <c r="BF265"/>
  <c r="T265"/>
  <c r="R265"/>
  <c r="P265"/>
  <c r="BI262"/>
  <c r="BH262"/>
  <c r="BG262"/>
  <c r="BF262"/>
  <c r="T262"/>
  <c r="R262"/>
  <c r="P262"/>
  <c r="BI255"/>
  <c r="BH255"/>
  <c r="BG255"/>
  <c r="BF255"/>
  <c r="T255"/>
  <c r="R255"/>
  <c r="P255"/>
  <c r="BI247"/>
  <c r="BH247"/>
  <c r="BG247"/>
  <c r="BF247"/>
  <c r="T247"/>
  <c r="R247"/>
  <c r="P247"/>
  <c r="BI240"/>
  <c r="BH240"/>
  <c r="BG240"/>
  <c r="BF240"/>
  <c r="T240"/>
  <c r="R240"/>
  <c r="P240"/>
  <c r="BI233"/>
  <c r="BH233"/>
  <c r="BG233"/>
  <c r="BF233"/>
  <c r="T233"/>
  <c r="R233"/>
  <c r="P233"/>
  <c r="BI227"/>
  <c r="BH227"/>
  <c r="BG227"/>
  <c r="BF227"/>
  <c r="T227"/>
  <c r="R227"/>
  <c r="P227"/>
  <c r="BI220"/>
  <c r="BH220"/>
  <c r="BG220"/>
  <c r="BF220"/>
  <c r="T220"/>
  <c r="R220"/>
  <c r="P220"/>
  <c r="BI214"/>
  <c r="BH214"/>
  <c r="BG214"/>
  <c r="BF214"/>
  <c r="T214"/>
  <c r="R214"/>
  <c r="P214"/>
  <c r="BI212"/>
  <c r="BH212"/>
  <c r="BG212"/>
  <c r="BF212"/>
  <c r="T212"/>
  <c r="R212"/>
  <c r="P212"/>
  <c r="BI206"/>
  <c r="BH206"/>
  <c r="BG206"/>
  <c r="BF206"/>
  <c r="T206"/>
  <c r="R206"/>
  <c r="P206"/>
  <c r="BI200"/>
  <c r="BH200"/>
  <c r="BG200"/>
  <c r="BF200"/>
  <c r="T200"/>
  <c r="R200"/>
  <c r="P200"/>
  <c r="BI198"/>
  <c r="BH198"/>
  <c r="BG198"/>
  <c r="BF198"/>
  <c r="T198"/>
  <c r="R198"/>
  <c r="P198"/>
  <c r="BI192"/>
  <c r="BH192"/>
  <c r="BG192"/>
  <c r="BF192"/>
  <c r="T192"/>
  <c r="R192"/>
  <c r="P192"/>
  <c r="BI186"/>
  <c r="BH186"/>
  <c r="BG186"/>
  <c r="BF186"/>
  <c r="T186"/>
  <c r="R186"/>
  <c r="P186"/>
  <c r="BI180"/>
  <c r="BH180"/>
  <c r="BG180"/>
  <c r="BF180"/>
  <c r="T180"/>
  <c r="R180"/>
  <c r="P180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2"/>
  <c r="BH162"/>
  <c r="BG162"/>
  <c r="BF162"/>
  <c r="T162"/>
  <c r="R162"/>
  <c r="P162"/>
  <c r="BI156"/>
  <c r="BH156"/>
  <c r="BG156"/>
  <c r="BF156"/>
  <c r="T156"/>
  <c r="R156"/>
  <c r="P156"/>
  <c r="BI148"/>
  <c r="BH148"/>
  <c r="BG148"/>
  <c r="BF148"/>
  <c r="T148"/>
  <c r="R148"/>
  <c r="P148"/>
  <c r="BI138"/>
  <c r="BH138"/>
  <c r="BG138"/>
  <c r="BF138"/>
  <c r="T138"/>
  <c r="R138"/>
  <c r="P138"/>
  <c r="BI134"/>
  <c r="BH134"/>
  <c r="BG134"/>
  <c r="BF134"/>
  <c r="T134"/>
  <c r="R134"/>
  <c r="P134"/>
  <c r="BI120"/>
  <c r="BH120"/>
  <c r="BG120"/>
  <c r="BF120"/>
  <c r="T120"/>
  <c r="R120"/>
  <c r="P120"/>
  <c r="BI110"/>
  <c r="BH110"/>
  <c r="BG110"/>
  <c r="BF110"/>
  <c r="T110"/>
  <c r="R110"/>
  <c r="P110"/>
  <c r="BI98"/>
  <c r="BH98"/>
  <c r="BG98"/>
  <c r="BF98"/>
  <c r="T98"/>
  <c r="R98"/>
  <c r="P98"/>
  <c r="J92"/>
  <c r="F89"/>
  <c r="E87"/>
  <c r="J59"/>
  <c r="F56"/>
  <c r="E54"/>
  <c r="J23"/>
  <c r="E23"/>
  <c r="J91"/>
  <c r="J22"/>
  <c r="J20"/>
  <c r="E20"/>
  <c r="F59"/>
  <c r="J19"/>
  <c r="J17"/>
  <c r="E17"/>
  <c r="F91"/>
  <c r="J16"/>
  <c r="J14"/>
  <c r="J89"/>
  <c r="E7"/>
  <c r="E83"/>
  <c i="2" r="J39"/>
  <c r="J38"/>
  <c i="1" r="AY56"/>
  <c i="2" r="J37"/>
  <c i="1" r="AX56"/>
  <c i="2"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6"/>
  <c r="BH96"/>
  <c r="BG96"/>
  <c r="BF96"/>
  <c r="T96"/>
  <c r="R96"/>
  <c r="P96"/>
  <c r="BI95"/>
  <c r="BH95"/>
  <c r="BG95"/>
  <c r="BF95"/>
  <c r="T95"/>
  <c r="R95"/>
  <c r="P95"/>
  <c r="BI93"/>
  <c r="BH93"/>
  <c r="BG93"/>
  <c r="BF93"/>
  <c r="T93"/>
  <c r="R93"/>
  <c r="P93"/>
  <c r="BI92"/>
  <c r="BH92"/>
  <c r="BG92"/>
  <c r="BF92"/>
  <c r="T92"/>
  <c r="R92"/>
  <c r="P92"/>
  <c r="J86"/>
  <c r="F83"/>
  <c r="E81"/>
  <c r="J59"/>
  <c r="F56"/>
  <c r="E54"/>
  <c r="J23"/>
  <c r="E23"/>
  <c r="J58"/>
  <c r="J22"/>
  <c r="J20"/>
  <c r="E20"/>
  <c r="F59"/>
  <c r="J19"/>
  <c r="J17"/>
  <c r="E17"/>
  <c r="F58"/>
  <c r="J16"/>
  <c r="J14"/>
  <c r="J83"/>
  <c r="E7"/>
  <c r="E50"/>
  <c i="1" r="L50"/>
  <c r="AM50"/>
  <c r="AM49"/>
  <c r="L49"/>
  <c r="AM47"/>
  <c r="L47"/>
  <c r="L45"/>
  <c r="L44"/>
  <c i="2" r="J93"/>
  <c r="BK101"/>
  <c r="J104"/>
  <c r="J100"/>
  <c r="BK111"/>
  <c r="BK108"/>
  <c r="J106"/>
  <c i="3" r="J898"/>
  <c r="BK798"/>
  <c r="BK751"/>
  <c r="J640"/>
  <c r="BK428"/>
  <c r="J271"/>
  <c r="J206"/>
  <c r="BK134"/>
  <c r="J914"/>
  <c r="J842"/>
  <c r="BK761"/>
  <c r="J719"/>
  <c r="BK640"/>
  <c r="BK485"/>
  <c r="BK386"/>
  <c r="J327"/>
  <c r="BK206"/>
  <c r="BK1000"/>
  <c r="BK876"/>
  <c r="BK769"/>
  <c r="J620"/>
  <c r="J449"/>
  <c r="J313"/>
  <c r="BK981"/>
  <c r="BK921"/>
  <c r="J801"/>
  <c r="J778"/>
  <c r="BK590"/>
  <c r="BK407"/>
  <c r="BK866"/>
  <c r="BK778"/>
  <c r="J700"/>
  <c r="J590"/>
  <c r="J518"/>
  <c r="BK478"/>
  <c r="BK327"/>
  <c r="J233"/>
  <c r="J958"/>
  <c r="J200"/>
  <c r="J1000"/>
  <c r="BK985"/>
  <c r="BK969"/>
  <c r="BK745"/>
  <c r="J626"/>
  <c r="J501"/>
  <c r="BK363"/>
  <c r="BK974"/>
  <c r="J890"/>
  <c r="BK741"/>
  <c r="BK483"/>
  <c r="BK369"/>
  <c r="BK277"/>
  <c r="BK214"/>
  <c i="4" r="J323"/>
  <c r="J120"/>
  <c r="J305"/>
  <c r="BK141"/>
  <c r="BK201"/>
  <c r="BK221"/>
  <c r="J272"/>
  <c r="J246"/>
  <c r="J392"/>
  <c r="BK248"/>
  <c i="5" r="J98"/>
  <c r="BK107"/>
  <c r="BK96"/>
  <c i="6" r="J767"/>
  <c r="BK714"/>
  <c r="BK637"/>
  <c r="J549"/>
  <c r="BK398"/>
  <c r="BK243"/>
  <c r="J726"/>
  <c r="BK636"/>
  <c r="J529"/>
  <c r="BK348"/>
  <c r="J237"/>
  <c r="BK757"/>
  <c r="BK678"/>
  <c r="J255"/>
  <c r="BK134"/>
  <c r="BK696"/>
  <c r="J650"/>
  <c r="J502"/>
  <c r="BK334"/>
  <c r="J249"/>
  <c r="J98"/>
  <c r="J640"/>
  <c r="J522"/>
  <c r="BK481"/>
  <c r="BK309"/>
  <c r="J759"/>
  <c r="BK688"/>
  <c r="BK667"/>
  <c r="J467"/>
  <c r="BK325"/>
  <c r="BK207"/>
  <c r="BK726"/>
  <c r="J677"/>
  <c r="BK611"/>
  <c r="BK389"/>
  <c r="J309"/>
  <c r="BK231"/>
  <c r="J828"/>
  <c r="J806"/>
  <c r="J795"/>
  <c r="BK411"/>
  <c r="BK273"/>
  <c r="BK187"/>
  <c i="7" r="BK380"/>
  <c r="BK244"/>
  <c r="J244"/>
  <c r="BK130"/>
  <c r="J257"/>
  <c r="BK151"/>
  <c r="BK310"/>
  <c r="BK229"/>
  <c r="BK333"/>
  <c r="J441"/>
  <c r="J380"/>
  <c r="BK297"/>
  <c i="2" r="BK92"/>
  <c i="1" r="AS55"/>
  <c i="2" r="J111"/>
  <c r="J107"/>
  <c r="J105"/>
  <c r="J95"/>
  <c i="3" r="BK956"/>
  <c r="J866"/>
  <c r="BK825"/>
  <c r="BK719"/>
  <c r="BK658"/>
  <c r="BK444"/>
  <c r="J277"/>
  <c r="BK198"/>
  <c r="BK958"/>
  <c r="BK890"/>
  <c r="BK829"/>
  <c r="J759"/>
  <c r="J666"/>
  <c r="BK503"/>
  <c r="J414"/>
  <c r="J347"/>
  <c r="J262"/>
  <c r="BK170"/>
  <c r="J949"/>
  <c r="J874"/>
  <c r="J710"/>
  <c r="BK465"/>
  <c r="J240"/>
  <c r="BK996"/>
  <c r="BK902"/>
  <c r="J826"/>
  <c r="J787"/>
  <c r="J544"/>
  <c r="BK437"/>
  <c r="J384"/>
  <c r="J850"/>
  <c r="J777"/>
  <c r="BK702"/>
  <c r="J564"/>
  <c r="BK511"/>
  <c r="J386"/>
  <c r="J333"/>
  <c r="J192"/>
  <c r="BK949"/>
  <c r="J947"/>
  <c r="BK944"/>
  <c r="J900"/>
  <c r="BK832"/>
  <c r="BK758"/>
  <c r="J658"/>
  <c r="J483"/>
  <c r="BK964"/>
  <c r="BK852"/>
  <c r="BK787"/>
  <c r="J672"/>
  <c r="J525"/>
  <c r="BK313"/>
  <c r="J186"/>
  <c i="4" r="BK320"/>
  <c r="J193"/>
  <c r="BK243"/>
  <c r="BK254"/>
  <c r="BK305"/>
  <c r="J346"/>
  <c r="J201"/>
  <c r="J100"/>
  <c r="J192"/>
  <c r="BK658"/>
  <c r="BK346"/>
  <c r="BK134"/>
  <c i="5" r="J102"/>
  <c r="BK110"/>
  <c r="J99"/>
  <c r="J36"/>
  <c i="6" r="J382"/>
  <c r="BK181"/>
  <c r="BK98"/>
  <c r="BK725"/>
  <c r="BK281"/>
  <c r="BK761"/>
  <c r="BK708"/>
  <c r="BK583"/>
  <c r="BK449"/>
  <c r="J389"/>
  <c r="J311"/>
  <c r="J717"/>
  <c r="J686"/>
  <c r="J648"/>
  <c r="BK600"/>
  <c r="J301"/>
  <c r="BK122"/>
  <c r="J706"/>
  <c r="J667"/>
  <c r="BK442"/>
  <c r="BK323"/>
  <c r="J145"/>
  <c r="BK706"/>
  <c r="J670"/>
  <c r="J630"/>
  <c r="J567"/>
  <c r="J303"/>
  <c r="BK200"/>
  <c r="BK719"/>
  <c r="J676"/>
  <c r="J609"/>
  <c r="J488"/>
  <c r="BK215"/>
  <c r="J832"/>
  <c r="J817"/>
  <c r="J800"/>
  <c r="J761"/>
  <c r="J481"/>
  <c r="BK279"/>
  <c r="BK153"/>
  <c i="7" r="BK190"/>
  <c r="J310"/>
  <c r="J350"/>
  <c r="J229"/>
  <c r="BK321"/>
  <c r="J248"/>
  <c r="J344"/>
  <c r="BK111"/>
  <c r="BK496"/>
  <c r="J377"/>
  <c r="J146"/>
  <c i="2" r="BK110"/>
  <c r="BK105"/>
  <c i="3" r="BK987"/>
  <c r="BK899"/>
  <c r="J832"/>
  <c r="J767"/>
  <c r="BK686"/>
  <c r="J458"/>
  <c r="J289"/>
  <c r="J162"/>
  <c r="BK930"/>
  <c r="J882"/>
  <c r="J825"/>
  <c r="J758"/>
  <c r="BK569"/>
  <c r="BK473"/>
  <c r="BK384"/>
  <c r="J319"/>
  <c r="BK192"/>
  <c r="J110"/>
  <c r="BK931"/>
  <c r="BK817"/>
  <c r="J734"/>
  <c r="J489"/>
  <c r="J398"/>
  <c r="J180"/>
  <c r="J974"/>
  <c r="J860"/>
  <c r="BK819"/>
  <c r="J771"/>
  <c r="BK633"/>
  <c r="J487"/>
  <c r="J405"/>
  <c r="BK811"/>
  <c r="BK749"/>
  <c r="BK684"/>
  <c r="J532"/>
  <c r="BK451"/>
  <c r="J339"/>
  <c r="J227"/>
  <c r="J255"/>
  <c r="J148"/>
  <c r="J808"/>
  <c r="BK700"/>
  <c r="BK525"/>
  <c r="J456"/>
  <c r="BK341"/>
  <c r="J944"/>
  <c r="BK789"/>
  <c r="BK726"/>
  <c r="J576"/>
  <c r="BK458"/>
  <c r="BK319"/>
  <c r="J178"/>
  <c i="4" r="J282"/>
  <c r="BK304"/>
  <c r="BK139"/>
  <c r="J243"/>
  <c r="J268"/>
  <c r="BK100"/>
  <c r="J658"/>
  <c r="BK349"/>
  <c r="BK282"/>
  <c i="5" r="J104"/>
  <c r="BK105"/>
  <c r="BK104"/>
  <c r="BK111"/>
  <c i="6" r="J787"/>
  <c r="J728"/>
  <c r="BK640"/>
  <c r="BK585"/>
  <c r="J411"/>
  <c r="BK293"/>
  <c r="BK773"/>
  <c r="BK658"/>
  <c r="J555"/>
  <c r="J380"/>
  <c r="J293"/>
  <c r="BK145"/>
  <c r="J575"/>
  <c r="J454"/>
  <c r="BK387"/>
  <c r="J348"/>
  <c r="J751"/>
  <c r="BK705"/>
  <c r="J585"/>
  <c r="BK488"/>
  <c r="BK303"/>
  <c r="J155"/>
  <c r="BK690"/>
  <c r="BK547"/>
  <c r="BK502"/>
  <c r="J428"/>
  <c r="BK249"/>
  <c r="J602"/>
  <c r="J357"/>
  <c r="BK255"/>
  <c r="J134"/>
  <c r="J668"/>
  <c r="BK602"/>
  <c r="BK350"/>
  <c r="J273"/>
  <c r="J836"/>
  <c r="BK828"/>
  <c r="J812"/>
  <c r="BK795"/>
  <c r="BK555"/>
  <c i="7" r="BK712"/>
  <c r="BK441"/>
  <c r="BK411"/>
  <c r="BK350"/>
  <c r="BK257"/>
  <c i="2" r="J101"/>
  <c r="J92"/>
  <c r="BK99"/>
  <c r="J110"/>
  <c r="BK106"/>
  <c r="BK104"/>
  <c i="3" r="J985"/>
  <c r="J938"/>
  <c r="J835"/>
  <c r="BK779"/>
  <c r="J678"/>
  <c r="BK449"/>
  <c r="BK233"/>
  <c r="J156"/>
  <c r="J931"/>
  <c r="BK850"/>
  <c r="BK809"/>
  <c r="J749"/>
  <c r="BK539"/>
  <c r="J428"/>
  <c r="J349"/>
  <c r="J265"/>
  <c r="BK156"/>
  <c r="BK943"/>
  <c r="J841"/>
  <c r="BK781"/>
  <c r="BK626"/>
  <c r="J463"/>
  <c r="J325"/>
  <c r="J987"/>
  <c r="J941"/>
  <c r="BK831"/>
  <c r="J797"/>
  <c r="BK768"/>
  <c r="BK532"/>
  <c r="BK430"/>
  <c r="BK858"/>
  <c r="BK807"/>
  <c r="BK710"/>
  <c r="J633"/>
  <c r="BK544"/>
  <c r="BK463"/>
  <c r="J357"/>
  <c r="BK307"/>
  <c r="J981"/>
  <c r="BK295"/>
  <c r="BK941"/>
  <c r="BK882"/>
  <c r="J827"/>
  <c r="BK734"/>
  <c r="BK678"/>
  <c r="J557"/>
  <c r="BK496"/>
  <c r="BK908"/>
  <c r="BK835"/>
  <c r="BK771"/>
  <c r="J647"/>
  <c r="BK489"/>
  <c r="BK393"/>
  <c r="J138"/>
  <c i="4" r="J203"/>
  <c r="J110"/>
  <c r="BK269"/>
  <c r="J134"/>
  <c r="J148"/>
  <c r="J264"/>
  <c r="J143"/>
  <c r="J296"/>
  <c r="J141"/>
  <c r="J479"/>
  <c r="J254"/>
  <c i="5" r="BK98"/>
  <c r="J108"/>
  <c r="BK108"/>
  <c r="J105"/>
  <c r="J96"/>
  <c r="BK92"/>
  <c i="6" r="J741"/>
  <c r="BK680"/>
  <c r="BK630"/>
  <c r="BK544"/>
  <c r="BK396"/>
  <c r="J341"/>
  <c r="J200"/>
  <c r="BK648"/>
  <c r="J515"/>
  <c r="BK341"/>
  <c r="J175"/>
  <c r="J716"/>
  <c r="J636"/>
  <c r="BK355"/>
  <c r="J757"/>
  <c r="J624"/>
  <c r="BK569"/>
  <c r="BK454"/>
  <c r="BK225"/>
  <c r="J773"/>
  <c r="J688"/>
  <c r="J656"/>
  <c r="BK373"/>
  <c r="BK110"/>
  <c r="J705"/>
  <c r="J657"/>
  <c r="BK617"/>
  <c r="BK529"/>
  <c r="J225"/>
  <c r="BK749"/>
  <c r="J687"/>
  <c r="J583"/>
  <c r="BK522"/>
  <c r="BK435"/>
  <c r="J161"/>
  <c r="BK832"/>
  <c r="BK806"/>
  <c r="J798"/>
  <c r="J547"/>
  <c r="BK428"/>
  <c r="J193"/>
  <c i="7" r="J191"/>
  <c r="J267"/>
  <c r="BK351"/>
  <c r="J199"/>
  <c r="BK201"/>
  <c r="BK286"/>
  <c r="J144"/>
  <c r="J297"/>
  <c r="J190"/>
  <c r="J237"/>
  <c r="BK604"/>
  <c r="J411"/>
  <c r="J321"/>
  <c r="J120"/>
  <c i="2" r="BK96"/>
  <c i="1" r="AS59"/>
  <c i="2" r="BK93"/>
  <c r="BK107"/>
  <c r="J99"/>
  <c i="3" r="BK972"/>
  <c r="J908"/>
  <c r="J831"/>
  <c r="J745"/>
  <c r="J660"/>
  <c r="BK375"/>
  <c r="BK212"/>
  <c r="BK148"/>
  <c r="BK900"/>
  <c r="J858"/>
  <c r="J798"/>
  <c r="J708"/>
  <c r="BK611"/>
  <c r="J437"/>
  <c r="J363"/>
  <c r="J307"/>
  <c r="BK180"/>
  <c r="BK98"/>
  <c r="J902"/>
  <c r="BK801"/>
  <c r="BK759"/>
  <c r="BK471"/>
  <c r="BK289"/>
  <c r="J998"/>
  <c r="BK946"/>
  <c r="BK841"/>
  <c r="BK791"/>
  <c r="J694"/>
  <c r="BK620"/>
  <c r="BK456"/>
  <c r="BK398"/>
  <c r="J852"/>
  <c r="J728"/>
  <c r="BK647"/>
  <c r="BK549"/>
  <c r="J485"/>
  <c r="BK325"/>
  <c r="BK247"/>
  <c r="BK998"/>
  <c r="BK271"/>
  <c r="J930"/>
  <c r="BK874"/>
  <c r="J809"/>
  <c r="J726"/>
  <c r="J597"/>
  <c r="BK487"/>
  <c r="J876"/>
  <c r="BK826"/>
  <c r="J757"/>
  <c r="J684"/>
  <c r="J549"/>
  <c r="J421"/>
  <c r="BK255"/>
  <c r="J120"/>
  <c i="4" r="J269"/>
  <c r="J139"/>
  <c r="BK264"/>
  <c r="BK268"/>
  <c r="BK148"/>
  <c r="BK258"/>
  <c r="BK128"/>
  <c r="BK203"/>
  <c r="BK479"/>
  <c r="J349"/>
  <c i="5" r="J93"/>
  <c r="J92"/>
  <c r="J110"/>
  <c r="BK93"/>
  <c i="6" r="BK758"/>
  <c r="J617"/>
  <c r="J459"/>
  <c r="J387"/>
  <c r="BK222"/>
  <c r="BK161"/>
  <c r="BK751"/>
  <c r="J628"/>
  <c r="J435"/>
  <c r="J295"/>
  <c r="J780"/>
  <c r="BK670"/>
  <c r="BK593"/>
  <c r="J371"/>
  <c r="BK175"/>
  <c r="BK716"/>
  <c r="BK668"/>
  <c r="BK577"/>
  <c r="BK406"/>
  <c r="J279"/>
  <c r="J749"/>
  <c r="BK495"/>
  <c r="BK371"/>
  <c r="J714"/>
  <c r="BK650"/>
  <c r="J611"/>
  <c r="J406"/>
  <c r="J215"/>
  <c r="BK767"/>
  <c r="J704"/>
  <c r="BK624"/>
  <c r="J561"/>
  <c r="J474"/>
  <c r="BK261"/>
  <c r="J834"/>
  <c r="BK812"/>
  <c r="BK798"/>
  <c r="BK728"/>
  <c r="J334"/>
  <c r="J281"/>
  <c i="7" r="J252"/>
  <c r="J351"/>
  <c r="BK242"/>
  <c r="BK252"/>
  <c r="J286"/>
  <c r="J215"/>
  <c r="J111"/>
  <c r="J130"/>
  <c r="J151"/>
  <c r="J468"/>
  <c r="J383"/>
  <c i="2" r="J96"/>
  <c r="BK95"/>
  <c r="BK102"/>
  <c r="BK98"/>
  <c r="J108"/>
  <c r="J98"/>
  <c i="3" r="J946"/>
  <c r="BK860"/>
  <c r="BK788"/>
  <c r="BK708"/>
  <c r="J471"/>
  <c r="BK421"/>
  <c r="BK240"/>
  <c r="BK186"/>
  <c r="J952"/>
  <c r="J892"/>
  <c r="J833"/>
  <c r="J741"/>
  <c r="J655"/>
  <c r="J478"/>
  <c r="BK412"/>
  <c r="BK333"/>
  <c r="J198"/>
  <c r="J134"/>
  <c r="BK892"/>
  <c r="BK799"/>
  <c r="BK672"/>
  <c r="BK576"/>
  <c r="J439"/>
  <c r="BK110"/>
  <c r="BK952"/>
  <c r="BK842"/>
  <c r="BK808"/>
  <c r="J769"/>
  <c r="J583"/>
  <c r="BK439"/>
  <c r="J355"/>
  <c r="BK833"/>
  <c r="J717"/>
  <c r="J604"/>
  <c r="J496"/>
  <c r="J430"/>
  <c r="BK347"/>
  <c r="BK162"/>
  <c r="J301"/>
  <c r="J212"/>
  <c r="BK138"/>
  <c r="J829"/>
  <c r="BK777"/>
  <c r="J613"/>
  <c r="J511"/>
  <c r="BK414"/>
  <c r="BK339"/>
  <c r="J799"/>
  <c r="BK694"/>
  <c r="BK564"/>
  <c r="J407"/>
  <c r="BK301"/>
  <c r="J247"/>
  <c i="4" r="BK192"/>
  <c r="BK120"/>
  <c r="J248"/>
  <c r="BK272"/>
  <c r="BK110"/>
  <c r="BK143"/>
  <c r="BK435"/>
  <c r="J250"/>
  <c i="5" r="BK95"/>
  <c r="BK102"/>
  <c r="J95"/>
  <c r="J107"/>
  <c i="6" r="BK735"/>
  <c r="J660"/>
  <c r="BK609"/>
  <c r="BK404"/>
  <c r="BK237"/>
  <c r="BK677"/>
  <c r="BK567"/>
  <c r="J509"/>
  <c r="J325"/>
  <c r="J149"/>
  <c r="J734"/>
  <c r="BK382"/>
  <c r="J222"/>
  <c r="J122"/>
  <c r="BK715"/>
  <c r="BK656"/>
  <c r="BK628"/>
  <c r="J591"/>
  <c r="BK311"/>
  <c r="J181"/>
  <c r="J708"/>
  <c r="J207"/>
  <c r="BK687"/>
  <c r="BK638"/>
  <c r="J600"/>
  <c r="BK459"/>
  <c r="BK267"/>
  <c r="J715"/>
  <c r="J666"/>
  <c r="J577"/>
  <c r="BK509"/>
  <c r="BK380"/>
  <c r="BK295"/>
  <c r="J821"/>
  <c r="J804"/>
  <c r="J788"/>
  <c r="BK515"/>
  <c r="BK332"/>
  <c r="J261"/>
  <c i="7" r="J263"/>
  <c r="BK377"/>
  <c r="BK137"/>
  <c r="J333"/>
  <c r="J287"/>
  <c r="BK144"/>
  <c r="J290"/>
  <c r="BK360"/>
  <c r="BK237"/>
  <c r="J360"/>
  <c r="J712"/>
  <c r="BK468"/>
  <c r="BK383"/>
  <c r="BK215"/>
  <c i="3" r="BK174"/>
  <c r="BK947"/>
  <c r="J811"/>
  <c r="J768"/>
  <c r="BK518"/>
  <c r="BK405"/>
  <c r="J214"/>
  <c r="J969"/>
  <c r="BK827"/>
  <c r="J789"/>
  <c r="BK666"/>
  <c r="J494"/>
  <c r="J369"/>
  <c r="BK830"/>
  <c r="BK757"/>
  <c r="BK660"/>
  <c r="BK557"/>
  <c r="BK494"/>
  <c r="BK377"/>
  <c r="J283"/>
  <c r="J98"/>
  <c r="BK914"/>
  <c r="BK220"/>
  <c r="J943"/>
  <c r="J921"/>
  <c r="BK868"/>
  <c r="J819"/>
  <c r="BK583"/>
  <c r="J393"/>
  <c r="BK950"/>
  <c r="J868"/>
  <c r="J817"/>
  <c r="J751"/>
  <c r="BK501"/>
  <c r="J412"/>
  <c r="BK283"/>
  <c r="BK227"/>
  <c i="4" r="BK296"/>
  <c r="BK250"/>
  <c r="BK235"/>
  <c r="J221"/>
  <c r="J235"/>
  <c r="J304"/>
  <c r="BK836"/>
  <c r="J435"/>
  <c r="BK317"/>
  <c i="5" r="J111"/>
  <c r="BK99"/>
  <c r="BK101"/>
  <c r="J101"/>
  <c i="6" r="BK759"/>
  <c r="BK704"/>
  <c r="BK657"/>
  <c r="BK591"/>
  <c r="J413"/>
  <c r="J373"/>
  <c r="J153"/>
  <c r="BK717"/>
  <c r="J536"/>
  <c r="BK357"/>
  <c r="J287"/>
  <c r="J110"/>
  <c r="J495"/>
  <c r="BK474"/>
  <c r="J396"/>
  <c r="BK301"/>
  <c r="BK149"/>
  <c r="J698"/>
  <c r="BK561"/>
  <c r="J421"/>
  <c r="BK287"/>
  <c r="J725"/>
  <c r="BK666"/>
  <c r="J569"/>
  <c r="BK413"/>
  <c r="J173"/>
  <c r="BK698"/>
  <c r="BK676"/>
  <c r="BK536"/>
  <c r="J398"/>
  <c r="BK155"/>
  <c r="J696"/>
  <c r="J646"/>
  <c r="BK575"/>
  <c r="J404"/>
  <c r="J317"/>
  <c r="BK834"/>
  <c r="BK817"/>
  <c r="BK800"/>
  <c r="BK787"/>
  <c r="J323"/>
  <c r="BK173"/>
  <c i="7" r="BK102"/>
  <c r="BK290"/>
  <c r="J201"/>
  <c r="BK146"/>
  <c r="BK300"/>
  <c r="J242"/>
  <c r="BK120"/>
  <c r="BK248"/>
  <c r="J604"/>
  <c r="BK414"/>
  <c r="BK267"/>
  <c r="BK199"/>
  <c i="2" r="BK100"/>
  <c r="F38"/>
  <c r="J102"/>
  <c i="3" r="J964"/>
  <c r="J844"/>
  <c r="J791"/>
  <c r="BK717"/>
  <c r="BK613"/>
  <c r="J377"/>
  <c r="J220"/>
  <c r="BK120"/>
  <c r="J899"/>
  <c r="BK844"/>
  <c r="J781"/>
  <c r="BK728"/>
  <c r="BK604"/>
  <c r="J451"/>
  <c r="J341"/>
  <c r="J295"/>
  <c r="J956"/>
  <c r="BK898"/>
  <c r="J807"/>
  <c r="J692"/>
  <c r="BK597"/>
  <c r="J444"/>
  <c r="BK178"/>
  <c r="J950"/>
  <c r="J830"/>
  <c r="J788"/>
  <c r="BK655"/>
  <c r="J465"/>
  <c r="BK357"/>
  <c r="BK797"/>
  <c r="J761"/>
  <c r="J686"/>
  <c r="J539"/>
  <c r="J473"/>
  <c r="J375"/>
  <c r="BK200"/>
  <c r="J972"/>
  <c r="BK262"/>
  <c r="J174"/>
  <c r="J996"/>
  <c r="J779"/>
  <c r="BK692"/>
  <c r="J611"/>
  <c r="J503"/>
  <c r="BK355"/>
  <c r="BK938"/>
  <c r="BK767"/>
  <c r="J702"/>
  <c r="J569"/>
  <c r="BK349"/>
  <c r="BK265"/>
  <c r="J170"/>
  <c i="4" r="BK323"/>
  <c r="J317"/>
  <c r="BK193"/>
  <c r="BK246"/>
  <c r="J258"/>
  <c r="J128"/>
  <c r="J836"/>
  <c r="BK392"/>
  <c r="J320"/>
  <c i="5" r="BK106"/>
  <c r="BK100"/>
  <c r="J106"/>
  <c r="J100"/>
  <c i="6" r="J690"/>
  <c r="J638"/>
  <c r="J449"/>
  <c r="J355"/>
  <c r="BK734"/>
  <c r="J637"/>
  <c r="BK549"/>
  <c r="BK421"/>
  <c r="J187"/>
  <c r="J735"/>
  <c r="J442"/>
  <c r="BK364"/>
  <c r="BK193"/>
  <c r="J719"/>
  <c r="J658"/>
  <c r="BK646"/>
  <c r="BK467"/>
  <c r="J231"/>
  <c r="BK780"/>
  <c r="J678"/>
  <c r="BK660"/>
  <c r="J647"/>
  <c r="J364"/>
  <c r="BK741"/>
  <c r="J680"/>
  <c r="BK647"/>
  <c r="J350"/>
  <c r="BK167"/>
  <c r="J758"/>
  <c r="BK686"/>
  <c r="J593"/>
  <c r="J332"/>
  <c r="J267"/>
  <c r="BK836"/>
  <c r="BK821"/>
  <c r="BK804"/>
  <c r="BK788"/>
  <c r="J544"/>
  <c r="BK317"/>
  <c r="J243"/>
  <c r="J167"/>
  <c i="7" r="BK344"/>
  <c r="J300"/>
  <c r="J240"/>
  <c r="BK142"/>
  <c r="BK240"/>
  <c r="BK361"/>
  <c r="BK287"/>
  <c r="BK191"/>
  <c r="J142"/>
  <c r="J102"/>
  <c r="J137"/>
  <c r="J496"/>
  <c r="J414"/>
  <c r="J361"/>
  <c r="BK263"/>
  <c i="2" l="1" r="R91"/>
  <c r="P103"/>
  <c i="3" r="BK239"/>
  <c r="J239"/>
  <c r="J66"/>
  <c r="BK510"/>
  <c r="J510"/>
  <c r="J68"/>
  <c r="P657"/>
  <c r="P940"/>
  <c i="4" r="BK127"/>
  <c r="J127"/>
  <c r="J66"/>
  <c r="R202"/>
  <c r="R245"/>
  <c r="T267"/>
  <c r="BK271"/>
  <c r="J271"/>
  <c r="J72"/>
  <c r="R322"/>
  <c r="BK348"/>
  <c r="J348"/>
  <c r="J74"/>
  <c i="5" r="T91"/>
  <c r="BK103"/>
  <c r="J103"/>
  <c r="J67"/>
  <c i="6" r="BK199"/>
  <c r="J199"/>
  <c r="J66"/>
  <c r="R420"/>
  <c r="BK546"/>
  <c r="J546"/>
  <c r="J70"/>
  <c r="BK797"/>
  <c r="J797"/>
  <c r="J72"/>
  <c i="2" r="BK94"/>
  <c r="J94"/>
  <c r="J66"/>
  <c i="3" r="R239"/>
  <c r="T510"/>
  <c r="BK657"/>
  <c r="J657"/>
  <c r="J70"/>
  <c r="T940"/>
  <c i="4" r="BK99"/>
  <c r="J99"/>
  <c r="J65"/>
  <c r="T478"/>
  <c i="5" r="P91"/>
  <c r="P103"/>
  <c i="6" r="BK97"/>
  <c r="P331"/>
  <c r="P623"/>
  <c r="T831"/>
  <c i="7" r="BK101"/>
  <c r="T101"/>
  <c r="P200"/>
  <c r="BK299"/>
  <c r="J299"/>
  <c r="J74"/>
  <c r="P413"/>
  <c i="2" r="BK91"/>
  <c r="J91"/>
  <c r="J65"/>
  <c r="T94"/>
  <c i="3" r="P239"/>
  <c r="P510"/>
  <c r="T657"/>
  <c r="BK940"/>
  <c r="J940"/>
  <c r="J72"/>
  <c i="4" r="P478"/>
  <c i="5" r="R91"/>
  <c r="T94"/>
  <c i="6" r="R97"/>
  <c r="R331"/>
  <c r="BK623"/>
  <c r="J623"/>
  <c r="J71"/>
  <c r="BK831"/>
  <c r="J831"/>
  <c r="J73"/>
  <c i="7" r="P129"/>
  <c r="P239"/>
  <c r="T299"/>
  <c r="T382"/>
  <c r="R413"/>
  <c i="2" r="P91"/>
  <c r="T103"/>
  <c i="3" r="T97"/>
  <c r="BK383"/>
  <c r="J383"/>
  <c r="J67"/>
  <c r="R740"/>
  <c r="P995"/>
  <c i="4" r="P127"/>
  <c r="BK202"/>
  <c r="J202"/>
  <c r="J67"/>
  <c r="BK245"/>
  <c r="J245"/>
  <c r="J68"/>
  <c r="P267"/>
  <c r="T271"/>
  <c r="P322"/>
  <c r="T348"/>
  <c i="5" r="R94"/>
  <c i="6" r="T97"/>
  <c r="T331"/>
  <c r="T623"/>
  <c r="P831"/>
  <c i="7" r="R101"/>
  <c r="T200"/>
  <c r="P285"/>
  <c r="P265"/>
  <c r="BK289"/>
  <c r="J289"/>
  <c r="J73"/>
  <c r="R289"/>
  <c r="BK413"/>
  <c r="J413"/>
  <c r="J76"/>
  <c r="T413"/>
  <c i="2" r="T91"/>
  <c r="T90"/>
  <c r="T89"/>
  <c r="R103"/>
  <c i="3" r="R97"/>
  <c r="R383"/>
  <c r="P740"/>
  <c r="T995"/>
  <c i="4" r="R127"/>
  <c r="T202"/>
  <c r="T245"/>
  <c r="BK267"/>
  <c r="R271"/>
  <c r="T322"/>
  <c r="R348"/>
  <c i="5" r="P94"/>
  <c i="6" r="T199"/>
  <c r="P420"/>
  <c r="P546"/>
  <c r="P797"/>
  <c i="7" r="T129"/>
  <c r="T239"/>
  <c r="BK285"/>
  <c r="J285"/>
  <c r="J72"/>
  <c r="T285"/>
  <c r="T265"/>
  <c r="BK495"/>
  <c r="J495"/>
  <c r="J77"/>
  <c i="2" r="P94"/>
  <c i="3" r="BK97"/>
  <c r="T383"/>
  <c r="T740"/>
  <c r="R995"/>
  <c i="4" r="R99"/>
  <c r="R98"/>
  <c r="T99"/>
  <c r="BK478"/>
  <c r="J478"/>
  <c r="J75"/>
  <c i="5" r="R103"/>
  <c i="6" r="R199"/>
  <c r="BK420"/>
  <c r="J420"/>
  <c r="J68"/>
  <c r="T546"/>
  <c r="T797"/>
  <c i="7" r="BK129"/>
  <c r="J129"/>
  <c r="J66"/>
  <c r="R200"/>
  <c r="R285"/>
  <c r="R265"/>
  <c r="P289"/>
  <c r="T289"/>
  <c r="BK382"/>
  <c r="J382"/>
  <c r="J75"/>
  <c r="P495"/>
  <c i="2" r="BK103"/>
  <c r="J103"/>
  <c r="J67"/>
  <c i="3" r="T239"/>
  <c r="R510"/>
  <c r="R657"/>
  <c r="R940"/>
  <c i="4" r="P99"/>
  <c r="R478"/>
  <c i="5" r="T103"/>
  <c i="6" r="P199"/>
  <c r="T420"/>
  <c r="R546"/>
  <c r="R797"/>
  <c i="7" r="R129"/>
  <c r="BK239"/>
  <c r="J239"/>
  <c r="J68"/>
  <c r="R299"/>
  <c r="R382"/>
  <c r="R495"/>
  <c i="2" r="R94"/>
  <c i="3" r="P97"/>
  <c r="P96"/>
  <c r="P95"/>
  <c i="1" r="AU57"/>
  <c i="3" r="P383"/>
  <c r="BK740"/>
  <c r="J740"/>
  <c r="J71"/>
  <c r="BK995"/>
  <c r="J995"/>
  <c r="J73"/>
  <c i="4" r="T127"/>
  <c r="P202"/>
  <c r="P245"/>
  <c r="R267"/>
  <c r="P271"/>
  <c r="BK322"/>
  <c r="J322"/>
  <c r="J73"/>
  <c r="P348"/>
  <c i="5" r="BK91"/>
  <c r="J91"/>
  <c r="J65"/>
  <c r="BK94"/>
  <c r="J94"/>
  <c r="J66"/>
  <c i="6" r="P97"/>
  <c r="P96"/>
  <c r="P95"/>
  <c i="1" r="AU61"/>
  <c i="6" r="BK331"/>
  <c r="J331"/>
  <c r="J67"/>
  <c r="R623"/>
  <c r="R831"/>
  <c i="7" r="P101"/>
  <c r="P100"/>
  <c r="BK200"/>
  <c r="J200"/>
  <c r="J67"/>
  <c r="R239"/>
  <c r="P299"/>
  <c r="P382"/>
  <c r="T495"/>
  <c i="3" r="BK654"/>
  <c r="J654"/>
  <c r="J69"/>
  <c i="4" r="BK263"/>
  <c r="J263"/>
  <c r="J69"/>
  <c i="6" r="BK543"/>
  <c r="J543"/>
  <c r="J69"/>
  <c i="7" r="BK266"/>
  <c r="J266"/>
  <c r="J71"/>
  <c r="BK262"/>
  <c r="J262"/>
  <c r="J69"/>
  <c r="F59"/>
  <c r="F95"/>
  <c r="BE137"/>
  <c r="BE142"/>
  <c r="BE190"/>
  <c r="BE237"/>
  <c r="BE240"/>
  <c r="BE380"/>
  <c r="BE383"/>
  <c r="BE411"/>
  <c r="BE414"/>
  <c r="BE441"/>
  <c r="BE468"/>
  <c r="BE496"/>
  <c r="BE604"/>
  <c r="BE712"/>
  <c r="J93"/>
  <c r="BE144"/>
  <c r="BE242"/>
  <c r="BE248"/>
  <c r="BE252"/>
  <c r="BE257"/>
  <c r="BE290"/>
  <c i="6" r="J97"/>
  <c r="J65"/>
  <c i="7" r="J58"/>
  <c r="BE201"/>
  <c r="BE263"/>
  <c r="E87"/>
  <c r="BE377"/>
  <c r="BE120"/>
  <c r="BE215"/>
  <c r="BE229"/>
  <c r="BE297"/>
  <c r="BE321"/>
  <c r="BE333"/>
  <c r="BE344"/>
  <c r="BE350"/>
  <c r="BE351"/>
  <c r="BE360"/>
  <c r="BE102"/>
  <c r="BE286"/>
  <c r="BE300"/>
  <c r="BE310"/>
  <c r="BE130"/>
  <c r="BE151"/>
  <c r="BE191"/>
  <c r="BE287"/>
  <c r="BE361"/>
  <c r="BE111"/>
  <c r="BE146"/>
  <c r="BE199"/>
  <c r="BE244"/>
  <c r="BE267"/>
  <c i="5" r="BK90"/>
  <c r="BK89"/>
  <c r="J89"/>
  <c i="6" r="E83"/>
  <c r="BE134"/>
  <c r="BE222"/>
  <c r="BE295"/>
  <c r="BE350"/>
  <c r="BE373"/>
  <c r="BE396"/>
  <c r="BE398"/>
  <c r="BE502"/>
  <c r="BE591"/>
  <c r="BE725"/>
  <c r="BE735"/>
  <c r="BE749"/>
  <c r="BE787"/>
  <c r="BE788"/>
  <c r="BE795"/>
  <c r="BE798"/>
  <c r="BE800"/>
  <c r="BE804"/>
  <c r="BE806"/>
  <c r="BE812"/>
  <c r="BE817"/>
  <c r="BE821"/>
  <c r="BE828"/>
  <c r="BE832"/>
  <c r="BE834"/>
  <c r="BE836"/>
  <c r="J58"/>
  <c r="BE110"/>
  <c r="BE181"/>
  <c r="BE255"/>
  <c r="BE459"/>
  <c r="BE495"/>
  <c r="BE647"/>
  <c r="BE648"/>
  <c r="F58"/>
  <c r="F92"/>
  <c r="BE98"/>
  <c r="BE149"/>
  <c r="BE173"/>
  <c r="BE243"/>
  <c r="BE279"/>
  <c r="BE332"/>
  <c r="BE364"/>
  <c r="BE371"/>
  <c r="BE380"/>
  <c r="BE442"/>
  <c r="BE488"/>
  <c r="BE555"/>
  <c r="BE585"/>
  <c r="BE628"/>
  <c r="BE696"/>
  <c r="BE773"/>
  <c r="BE153"/>
  <c r="BE155"/>
  <c r="BE175"/>
  <c r="BE187"/>
  <c r="BE273"/>
  <c r="BE334"/>
  <c r="BE341"/>
  <c r="BE348"/>
  <c r="BE357"/>
  <c r="BE387"/>
  <c r="BE406"/>
  <c r="BE467"/>
  <c r="BE544"/>
  <c r="BE583"/>
  <c r="BE602"/>
  <c r="BE609"/>
  <c r="BE611"/>
  <c r="BE646"/>
  <c r="BE658"/>
  <c r="BE670"/>
  <c r="BE676"/>
  <c r="BE677"/>
  <c r="BE680"/>
  <c r="BE686"/>
  <c r="BE698"/>
  <c r="BE704"/>
  <c r="BE705"/>
  <c r="BE716"/>
  <c r="BE717"/>
  <c r="BE728"/>
  <c r="BE751"/>
  <c r="BE757"/>
  <c r="BE759"/>
  <c r="BE161"/>
  <c r="BE200"/>
  <c r="BE207"/>
  <c r="BE215"/>
  <c r="BE237"/>
  <c r="BE323"/>
  <c r="BE355"/>
  <c r="BE389"/>
  <c r="BE404"/>
  <c r="BE449"/>
  <c r="BE515"/>
  <c r="BE549"/>
  <c r="BE637"/>
  <c r="BE638"/>
  <c r="BE640"/>
  <c r="BE660"/>
  <c r="BE666"/>
  <c r="BE690"/>
  <c r="BE708"/>
  <c r="BE714"/>
  <c r="BE726"/>
  <c r="BE734"/>
  <c r="BE761"/>
  <c r="BE167"/>
  <c r="BE225"/>
  <c r="BE231"/>
  <c r="BE267"/>
  <c r="BE281"/>
  <c r="BE287"/>
  <c r="BE293"/>
  <c r="BE411"/>
  <c r="BE413"/>
  <c r="BE421"/>
  <c r="BE522"/>
  <c r="BE529"/>
  <c r="BE536"/>
  <c r="BE561"/>
  <c r="BE600"/>
  <c r="BE706"/>
  <c r="J89"/>
  <c r="BE122"/>
  <c r="BE261"/>
  <c r="BE303"/>
  <c r="BE317"/>
  <c r="BE382"/>
  <c r="BE454"/>
  <c r="BE547"/>
  <c r="BE569"/>
  <c r="BE577"/>
  <c r="BE593"/>
  <c r="BE617"/>
  <c r="BE624"/>
  <c r="BE630"/>
  <c r="BE657"/>
  <c r="BE667"/>
  <c r="BE668"/>
  <c r="BE688"/>
  <c r="BE715"/>
  <c r="BE719"/>
  <c r="BE741"/>
  <c r="BE758"/>
  <c r="BE767"/>
  <c r="BE145"/>
  <c r="BE193"/>
  <c r="BE249"/>
  <c r="BE301"/>
  <c r="BE309"/>
  <c r="BE311"/>
  <c r="BE325"/>
  <c r="BE428"/>
  <c r="BE435"/>
  <c r="BE474"/>
  <c r="BE481"/>
  <c r="BE509"/>
  <c r="BE567"/>
  <c r="BE575"/>
  <c r="BE636"/>
  <c r="BE650"/>
  <c r="BE656"/>
  <c r="BE678"/>
  <c r="BE687"/>
  <c r="BE780"/>
  <c i="5" r="J58"/>
  <c r="E77"/>
  <c i="4" r="J267"/>
  <c r="J71"/>
  <c i="5" r="BE98"/>
  <c r="BE99"/>
  <c r="BE101"/>
  <c i="1" r="AW60"/>
  <c i="5" r="J56"/>
  <c r="BE93"/>
  <c r="BE105"/>
  <c r="BE107"/>
  <c r="F85"/>
  <c r="BE100"/>
  <c r="BE106"/>
  <c r="BE111"/>
  <c r="F59"/>
  <c r="BE95"/>
  <c r="BE96"/>
  <c r="BE102"/>
  <c r="BE104"/>
  <c r="BE108"/>
  <c r="BE92"/>
  <c r="BE110"/>
  <c i="3" r="J97"/>
  <c r="J65"/>
  <c i="4" r="F59"/>
  <c r="J93"/>
  <c r="BE193"/>
  <c r="BE201"/>
  <c r="BE203"/>
  <c r="BE264"/>
  <c r="BE305"/>
  <c r="BE323"/>
  <c r="BE346"/>
  <c r="BE349"/>
  <c r="BE392"/>
  <c r="BE435"/>
  <c r="BE479"/>
  <c r="BE658"/>
  <c r="BE836"/>
  <c r="F93"/>
  <c r="BE128"/>
  <c r="BE248"/>
  <c r="BE250"/>
  <c r="BE254"/>
  <c r="BE258"/>
  <c r="BE272"/>
  <c r="E85"/>
  <c r="BE110"/>
  <c r="BE134"/>
  <c r="BE139"/>
  <c r="BE221"/>
  <c r="BE235"/>
  <c r="BE268"/>
  <c r="BE320"/>
  <c r="J91"/>
  <c r="BE192"/>
  <c r="BE246"/>
  <c r="BE282"/>
  <c r="BE296"/>
  <c r="BE317"/>
  <c r="BE141"/>
  <c r="BE304"/>
  <c r="BE100"/>
  <c r="BE120"/>
  <c r="BE148"/>
  <c r="BE143"/>
  <c r="BE269"/>
  <c r="BE243"/>
  <c i="3" r="F58"/>
  <c r="BE206"/>
  <c r="BE212"/>
  <c r="BE295"/>
  <c r="BE327"/>
  <c r="BE333"/>
  <c r="BE398"/>
  <c r="BE405"/>
  <c r="BE428"/>
  <c r="BE430"/>
  <c r="BE437"/>
  <c r="BE456"/>
  <c r="BE485"/>
  <c r="BE487"/>
  <c r="BE494"/>
  <c r="BE496"/>
  <c r="BE511"/>
  <c r="BE518"/>
  <c r="BE544"/>
  <c r="BE613"/>
  <c r="BE728"/>
  <c r="BE734"/>
  <c r="BE781"/>
  <c r="BE832"/>
  <c r="BE833"/>
  <c r="BE844"/>
  <c r="BE874"/>
  <c r="BE882"/>
  <c r="BE947"/>
  <c r="BE949"/>
  <c r="BE956"/>
  <c r="BE958"/>
  <c r="BE996"/>
  <c r="BE998"/>
  <c r="BE349"/>
  <c r="BE407"/>
  <c r="BE412"/>
  <c r="BE473"/>
  <c r="BE478"/>
  <c r="BE549"/>
  <c r="BE576"/>
  <c r="BE604"/>
  <c r="BE666"/>
  <c r="BE672"/>
  <c r="BE686"/>
  <c r="BE759"/>
  <c r="BE761"/>
  <c r="BE767"/>
  <c r="BE769"/>
  <c r="BE771"/>
  <c r="BE801"/>
  <c r="BE826"/>
  <c r="BE876"/>
  <c r="BE899"/>
  <c r="BE931"/>
  <c r="BE938"/>
  <c r="BE974"/>
  <c r="BE981"/>
  <c r="BE987"/>
  <c r="E50"/>
  <c r="J58"/>
  <c r="BE120"/>
  <c r="BE134"/>
  <c r="BE192"/>
  <c r="BE198"/>
  <c r="BE247"/>
  <c r="BE908"/>
  <c r="BE941"/>
  <c r="BE950"/>
  <c r="BE1000"/>
  <c r="BE240"/>
  <c r="BE341"/>
  <c r="BE439"/>
  <c r="BE444"/>
  <c r="BE449"/>
  <c r="BE471"/>
  <c r="BE489"/>
  <c r="BE503"/>
  <c r="BE525"/>
  <c r="BE539"/>
  <c r="BE658"/>
  <c r="BE719"/>
  <c r="BE726"/>
  <c r="BE768"/>
  <c r="BE788"/>
  <c r="BE829"/>
  <c r="BE841"/>
  <c r="BE842"/>
  <c r="BE375"/>
  <c r="BE377"/>
  <c r="BE393"/>
  <c r="BE421"/>
  <c r="BE451"/>
  <c r="BE564"/>
  <c r="BE569"/>
  <c r="BE611"/>
  <c r="BE678"/>
  <c r="BE684"/>
  <c r="BE710"/>
  <c r="BE717"/>
  <c r="BE807"/>
  <c r="BE809"/>
  <c r="BE811"/>
  <c r="BE817"/>
  <c r="BE825"/>
  <c r="BE835"/>
  <c r="BE914"/>
  <c r="BE944"/>
  <c r="BE964"/>
  <c r="BE972"/>
  <c r="BE985"/>
  <c r="F92"/>
  <c r="BE138"/>
  <c r="BE148"/>
  <c r="BE156"/>
  <c r="BE162"/>
  <c r="BE170"/>
  <c r="BE174"/>
  <c r="BE233"/>
  <c r="BE283"/>
  <c r="BE301"/>
  <c r="BE307"/>
  <c r="BE347"/>
  <c r="BE355"/>
  <c r="BE369"/>
  <c r="BE384"/>
  <c r="BE458"/>
  <c r="BE532"/>
  <c r="BE557"/>
  <c r="BE640"/>
  <c r="BE660"/>
  <c r="BE708"/>
  <c r="BE741"/>
  <c r="BE745"/>
  <c r="BE749"/>
  <c r="BE751"/>
  <c r="BE779"/>
  <c r="BE798"/>
  <c r="BE808"/>
  <c r="BE830"/>
  <c r="BE831"/>
  <c r="BE850"/>
  <c r="BE852"/>
  <c r="BE858"/>
  <c r="BE860"/>
  <c r="BE866"/>
  <c r="BE868"/>
  <c r="BE900"/>
  <c r="BE921"/>
  <c r="BE930"/>
  <c r="BE946"/>
  <c i="2" r="BK90"/>
  <c r="J90"/>
  <c r="J64"/>
  <c i="3" r="J56"/>
  <c r="BE98"/>
  <c r="BE186"/>
  <c r="BE220"/>
  <c r="BE271"/>
  <c r="BE277"/>
  <c r="BE289"/>
  <c r="BE313"/>
  <c r="BE319"/>
  <c r="BE325"/>
  <c r="BE339"/>
  <c r="BE463"/>
  <c r="BE465"/>
  <c r="BE483"/>
  <c r="BE501"/>
  <c r="BE583"/>
  <c r="BE590"/>
  <c r="BE597"/>
  <c r="BE626"/>
  <c r="BE633"/>
  <c r="BE692"/>
  <c r="BE757"/>
  <c r="BE777"/>
  <c r="BE789"/>
  <c r="BE791"/>
  <c r="BE797"/>
  <c r="BE827"/>
  <c r="BE898"/>
  <c r="BE902"/>
  <c r="BE110"/>
  <c r="BE178"/>
  <c r="BE180"/>
  <c r="BE200"/>
  <c r="BE214"/>
  <c r="BE227"/>
  <c r="BE255"/>
  <c r="BE262"/>
  <c r="BE265"/>
  <c r="BE357"/>
  <c r="BE363"/>
  <c r="BE386"/>
  <c r="BE414"/>
  <c r="BE620"/>
  <c r="BE647"/>
  <c r="BE655"/>
  <c r="BE694"/>
  <c r="BE700"/>
  <c r="BE702"/>
  <c r="BE758"/>
  <c r="BE778"/>
  <c r="BE787"/>
  <c r="BE799"/>
  <c r="BE819"/>
  <c r="BE890"/>
  <c r="BE892"/>
  <c r="BE943"/>
  <c r="BE952"/>
  <c r="BE969"/>
  <c i="2" r="E77"/>
  <c r="F85"/>
  <c r="BE102"/>
  <c r="BE104"/>
  <c r="BE105"/>
  <c r="BE106"/>
  <c r="BE107"/>
  <c r="BE108"/>
  <c r="BE110"/>
  <c r="BE111"/>
  <c r="F86"/>
  <c r="BE96"/>
  <c r="BE101"/>
  <c r="BE98"/>
  <c r="J56"/>
  <c r="J85"/>
  <c r="BE92"/>
  <c r="BE93"/>
  <c r="BE99"/>
  <c r="BE100"/>
  <c i="1" r="BC56"/>
  <c i="2" r="BE95"/>
  <c r="F36"/>
  <c i="1" r="BA56"/>
  <c i="3" r="F39"/>
  <c i="1" r="BD57"/>
  <c i="6" r="J36"/>
  <c i="1" r="AW61"/>
  <c r="AS54"/>
  <c i="3" r="F37"/>
  <c i="1" r="BB57"/>
  <c i="6" r="F36"/>
  <c i="1" r="BA61"/>
  <c i="2" r="F37"/>
  <c i="1" r="BB56"/>
  <c i="4" r="F37"/>
  <c i="1" r="BB58"/>
  <c i="4" r="F39"/>
  <c i="1" r="BD58"/>
  <c i="6" r="F37"/>
  <c i="1" r="BB61"/>
  <c i="2" r="F39"/>
  <c i="1" r="BD56"/>
  <c i="4" r="J36"/>
  <c i="1" r="AW58"/>
  <c i="5" r="F37"/>
  <c i="1" r="BB60"/>
  <c i="5" r="F36"/>
  <c i="1" r="BA60"/>
  <c i="5" r="F39"/>
  <c i="1" r="BD60"/>
  <c i="5" r="F38"/>
  <c i="1" r="BC60"/>
  <c i="6" r="F38"/>
  <c i="1" r="BC61"/>
  <c i="7" r="F39"/>
  <c i="1" r="BD62"/>
  <c i="2" r="J36"/>
  <c i="1" r="AW56"/>
  <c i="4" r="F38"/>
  <c i="1" r="BC58"/>
  <c i="4" r="F36"/>
  <c i="1" r="BA58"/>
  <c i="6" r="F39"/>
  <c i="1" r="BD61"/>
  <c i="7" r="F38"/>
  <c i="1" r="BC62"/>
  <c i="3" r="F36"/>
  <c i="1" r="BA57"/>
  <c i="5" r="J32"/>
  <c i="7" r="F36"/>
  <c i="1" r="BA62"/>
  <c i="3" r="F38"/>
  <c i="1" r="BC57"/>
  <c i="7" r="J36"/>
  <c i="1" r="AW62"/>
  <c i="3" r="J36"/>
  <c i="1" r="AW57"/>
  <c i="7" r="F37"/>
  <c i="1" r="BB62"/>
  <c i="4" l="1" r="R266"/>
  <c r="R97"/>
  <c i="3" r="BK96"/>
  <c r="J96"/>
  <c r="J64"/>
  <c i="4" r="BK266"/>
  <c r="J266"/>
  <c r="J70"/>
  <c i="6" r="BK96"/>
  <c r="J96"/>
  <c r="J64"/>
  <c i="4" r="T98"/>
  <c i="7" r="BK100"/>
  <c r="J100"/>
  <c r="J64"/>
  <c i="5" r="T90"/>
  <c r="T89"/>
  <c i="7" r="R100"/>
  <c r="R99"/>
  <c i="3" r="T96"/>
  <c r="T95"/>
  <c i="5" r="P90"/>
  <c r="P89"/>
  <c i="1" r="AU60"/>
  <c i="7" r="P99"/>
  <c i="1" r="AU62"/>
  <c i="3" r="R96"/>
  <c r="R95"/>
  <c i="6" r="T96"/>
  <c r="T95"/>
  <c i="4" r="P266"/>
  <c i="7" r="T100"/>
  <c r="T99"/>
  <c i="2" r="R90"/>
  <c r="R89"/>
  <c i="4" r="P98"/>
  <c r="P97"/>
  <c i="1" r="AU58"/>
  <c i="2" r="P90"/>
  <c r="P89"/>
  <c i="1" r="AU56"/>
  <c i="6" r="R96"/>
  <c r="R95"/>
  <c i="5" r="R90"/>
  <c r="R89"/>
  <c i="4" r="T266"/>
  <c r="BK98"/>
  <c r="BK97"/>
  <c r="J97"/>
  <c i="7" r="BK265"/>
  <c r="J265"/>
  <c r="J70"/>
  <c r="J101"/>
  <c r="J65"/>
  <c i="1" r="AG60"/>
  <c i="5" r="J90"/>
  <c r="J64"/>
  <c r="J63"/>
  <c i="2" r="BK89"/>
  <c r="J89"/>
  <c r="F35"/>
  <c i="1" r="AZ56"/>
  <c r="BA55"/>
  <c i="5" r="F35"/>
  <c i="1" r="AZ60"/>
  <c i="7" r="F35"/>
  <c i="1" r="AZ62"/>
  <c i="7" r="J35"/>
  <c i="1" r="AV62"/>
  <c r="AT62"/>
  <c r="BC55"/>
  <c r="AY55"/>
  <c r="BB55"/>
  <c r="AX55"/>
  <c r="BD55"/>
  <c i="6" r="J35"/>
  <c i="1" r="AV61"/>
  <c r="AT61"/>
  <c i="3" r="J35"/>
  <c i="1" r="AV57"/>
  <c r="AT57"/>
  <c i="2" r="J35"/>
  <c i="1" r="AV56"/>
  <c r="AT56"/>
  <c i="5" r="J35"/>
  <c i="1" r="AV60"/>
  <c r="AT60"/>
  <c r="AN60"/>
  <c i="6" r="F35"/>
  <c i="1" r="AZ61"/>
  <c i="3" r="F35"/>
  <c i="1" r="AZ57"/>
  <c i="2" r="J32"/>
  <c i="1" r="AG56"/>
  <c i="4" r="F35"/>
  <c i="1" r="AZ58"/>
  <c r="BD59"/>
  <c r="BA59"/>
  <c r="AW59"/>
  <c i="4" r="J32"/>
  <c i="1" r="AG58"/>
  <c i="4" r="J35"/>
  <c i="1" r="AV58"/>
  <c r="AT58"/>
  <c r="AN58"/>
  <c r="BC59"/>
  <c r="AY59"/>
  <c r="BB59"/>
  <c r="AX59"/>
  <c i="4" l="1" r="T97"/>
  <c r="J98"/>
  <c r="J64"/>
  <c r="J63"/>
  <c i="7" r="BK99"/>
  <c r="J99"/>
  <c i="6" r="BK95"/>
  <c r="J95"/>
  <c r="J63"/>
  <c i="3" r="BK95"/>
  <c r="J95"/>
  <c r="J63"/>
  <c i="5" r="J41"/>
  <c i="4" r="J41"/>
  <c i="1" r="AN56"/>
  <c i="2" r="J63"/>
  <c r="J41"/>
  <c i="1" r="AU55"/>
  <c r="AU59"/>
  <c i="7" r="J32"/>
  <c i="1" r="AG62"/>
  <c r="BD54"/>
  <c r="W33"/>
  <c r="BC54"/>
  <c r="AY54"/>
  <c r="BA54"/>
  <c r="AW54"/>
  <c r="AK30"/>
  <c r="AZ59"/>
  <c r="AV59"/>
  <c r="AT59"/>
  <c r="AZ55"/>
  <c r="BB54"/>
  <c r="W31"/>
  <c r="AW55"/>
  <c i="7" l="1" r="J41"/>
  <c r="J63"/>
  <c i="1" r="AN62"/>
  <c r="AU54"/>
  <c i="3" r="J32"/>
  <c i="1" r="AG57"/>
  <c r="AG55"/>
  <c i="6" r="J32"/>
  <c i="1" r="AG61"/>
  <c r="AG59"/>
  <c r="AZ54"/>
  <c r="AV54"/>
  <c r="AK29"/>
  <c r="W32"/>
  <c r="W30"/>
  <c r="AV55"/>
  <c r="AT55"/>
  <c r="AN55"/>
  <c r="AX54"/>
  <c i="3" l="1" r="J41"/>
  <c i="1" r="AN57"/>
  <c r="AN61"/>
  <c i="6" r="J41"/>
  <c i="1" r="AN59"/>
  <c r="AG54"/>
  <c r="AK26"/>
  <c r="AK35"/>
  <c r="AT54"/>
  <c r="W29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<sst xmlns="http://schemas.openxmlformats.org/spreadsheetml/2006/main">
  <si>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</si>
  <si>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</si>
  <si>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</si>
  <si>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</si>
  <si>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</si>
  <si>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{5e2b5e02-20bb-42b7-9364-58442596e328}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</si>
  <si>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</si>
  <si>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</si>
  <si>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</si>
  <si>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</si>
  <si>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</si>
  <si>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</si>
  <si>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</si>
  <si>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</si>
  <si>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1102508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</si>
  <si>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</si>
  <si>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</si>
  <si>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OAHŠ HB Kyjovská - rekonstrukce elektroinstalace</t>
  </si>
  <si>
    <t>KSO:</t>
  </si>
  <si>
    <t/>
  </si>
  <si>
    <t>CC-CZ:</t>
  </si>
  <si>
    <t>Místo:</t>
  </si>
  <si>
    <t>Havlíčkův Brod</t>
  </si>
  <si>
    <t>Datum:</t>
  </si>
  <si>
    <t>17. 11. 2025</t>
  </si>
  <si>
    <t>Zadavatel:</t>
  </si>
  <si>
    <t>IČ:</t>
  </si>
  <si>
    <t>70890749</t>
  </si>
  <si>
    <t>Kraj Vysočina</t>
  </si>
  <si>
    <t>DIČ:</t>
  </si>
  <si>
    <t>CZ70890749</t>
  </si>
  <si>
    <t>Účastník:</t>
  </si>
  <si>
    <t>Vyplň údaj</t>
  </si>
  <si>
    <t>Projektant:</t>
  </si>
  <si>
    <t>27573524</t>
  </si>
  <si>
    <t>premise, s.r.o.</t>
  </si>
  <si>
    <t>CZ27573524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</si>
  <si>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</si>
  <si>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</si>
  <si>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</si>
  <si>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</si>
  <si>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</si>
  <si>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</si>
  <si>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</si>
  <si>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</si>
  <si>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</si>
  <si>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</si>
  <si>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</si>
  <si>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</si>
  <si>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</si>
  <si>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</si>
  <si>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</si>
  <si>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</si>
  <si>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</si>
  <si>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</si>
  <si>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</si>
  <si>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</si>
  <si>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</si>
  <si>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</si>
  <si>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</si>
  <si>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</si>
  <si>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</si>
  <si>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</si>
  <si>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</si>
  <si>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</si>
  <si>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</si>
  <si>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</si>
  <si>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</si>
  <si>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</si>
  <si>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</si>
  <si>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</si>
  <si>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</si>
  <si>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</si>
  <si>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</si>
  <si>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</si>
  <si>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</si>
  <si>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</si>
  <si>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</si>
  <si>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</si>
  <si>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1102508_1</t>
  </si>
  <si>
    <t>OAHŠ HB Kyjovská - rekonstrukce elektroinstalace - etapa 1</t>
  </si>
  <si>
    <t>STA</t>
  </si>
  <si>
    <t>1</t>
  </si>
  <si>
    <t>{bb7d9441-1116-4ed9-81a9-def13f10878a}</t>
  </si>
  <si>
    <t>2</t>
  </si>
  <si>
    <t>/</t>
  </si>
  <si>
    <t>1102508_1 - 1</t>
  </si>
  <si>
    <t>OAHŠ HB Kyjovská - VRN - etapa 1</t>
  </si>
  <si>
    <t>Soupis</t>
  </si>
  <si>
    <t>{40e1ec1b-8202-445c-8aca-0d546cf64f11}</t>
  </si>
  <si>
    <t>1102508_1 - 2</t>
  </si>
  <si>
    <t>OAHŠ HB Kyjovská - elektroinstalace - etapa 1</t>
  </si>
  <si>
    <t>{c7537670-fbfa-4e90-905d-1ca90c2d9b5e}</t>
  </si>
  <si>
    <t>1102508_1 - 3</t>
  </si>
  <si>
    <t>OAHŠ HB Kyjovská - stavební konstrukce - etapa 1</t>
  </si>
  <si>
    <t>{4cc9545a-de63-41dd-b0d2-c618ddd115cf}</t>
  </si>
  <si>
    <t>1102508_2</t>
  </si>
  <si>
    <t>OAHŠ HB Kyjovská - rekonstrukce elektroinstalace - etapa 2</t>
  </si>
  <si>
    <t>{ee736f68-2765-4694-88c3-7a4cb8599074}</t>
  </si>
  <si>
    <t>1102508_2 - 1</t>
  </si>
  <si>
    <t>OAHŠ HB Kyjovská - VRN - etapa 2</t>
  </si>
  <si>
    <t>{3e087dc3-57ac-48fa-8032-03d7734fa961}</t>
  </si>
  <si>
    <t>1102508_2 - 2</t>
  </si>
  <si>
    <t>OAHŠ HB Kyjovská - elektroinstalace - etapa 2</t>
  </si>
  <si>
    <t>{53a1506e-7528-49bc-8220-2d5a098ec9ff}</t>
  </si>
  <si>
    <t>1102508_2 - 3</t>
  </si>
  <si>
    <t>OAHŠ HB Kyjovská - stavební konstrukce - etapa 2</t>
  </si>
  <si>
    <t>{268bca15-c5de-426d-a294-6ce6019bf33e}</t>
  </si>
  <si>
    <t>KRYCÍ LIST SOUPISU PRACÍ</t>
  </si>
  <si>
    <t>Objekt:</t>
  </si>
  <si>
    <t>1102508_1 - OAHŠ HB Kyjovská - rekonstrukce elektroinstalace - etapa 1</t>
  </si>
  <si>
    <t>Soupis:</t>
  </si>
  <si>
    <t>1102508_1 - 1 - OAHŠ HB Kyjovská - VRN - etapa 1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</si>
  <si>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</si>
  <si>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</si>
  <si>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</si>
  <si>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</si>
  <si>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</si>
  <si>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</si>
  <si>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</si>
  <si>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</si>
  <si>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</si>
  <si>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</si>
  <si>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</si>
  <si>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</si>
  <si>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</si>
  <si>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</si>
  <si>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</si>
  <si>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</si>
  <si>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</si>
  <si>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</si>
  <si>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</si>
  <si>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</si>
  <si>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</si>
  <si>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</si>
  <si>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</si>
  <si>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</si>
  <si>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</si>
  <si>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</si>
  <si>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</si>
  <si>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</si>
  <si>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013254000-R1</t>
  </si>
  <si>
    <t>Dokumentace skutečného provedení stavby - 2x tištěná verze, 1x elektronická</t>
  </si>
  <si>
    <t>sada</t>
  </si>
  <si>
    <t>1024</t>
  </si>
  <si>
    <t>1514996248</t>
  </si>
  <si>
    <t>013294000-R1</t>
  </si>
  <si>
    <t>Ostatní dokumentace stavby - dílenská dokumentace</t>
  </si>
  <si>
    <t>752776033</t>
  </si>
  <si>
    <t>VRN3</t>
  </si>
  <si>
    <t>Zařízení staveniště</t>
  </si>
  <si>
    <t>3</t>
  </si>
  <si>
    <t>031002000-R1</t>
  </si>
  <si>
    <t>Přípravné práce pro zařízení staveniště - koordinace s požadavky objenatele (přístup, silnoproudé a slaboproudé systémy)</t>
  </si>
  <si>
    <t>-1283608463</t>
  </si>
  <si>
    <t>4</t>
  </si>
  <si>
    <t>031002999-R1</t>
  </si>
  <si>
    <t>1141108280</t>
  </si>
  <si>
    <t>P</t>
  </si>
  <si>
    <t>Poznámka k položce:_x000d_
Veškeré náklady a činnosti související s vybudováním staveniště v rozsahu vyžadujícím řádné provedení díla._x000d_
Stavební zařízení pro sklad, hygienické zázemí a administrativní činnost stavby._x000d_
Provádění každodenního hrubého úklidu staveniště a průběžné likvidace vznikajících odpadů oprávněnou osobou. _x000d_
Pravidelné čištění a úklid příjezdových a přístupových komunikací.</t>
  </si>
  <si>
    <t>032002000-R1</t>
  </si>
  <si>
    <t>Vybavení staveniště - zřízení skladů, zajištění přístupů</t>
  </si>
  <si>
    <t>-1538380036</t>
  </si>
  <si>
    <t>6</t>
  </si>
  <si>
    <t>032903000-R1</t>
  </si>
  <si>
    <t>Náklady na provoz a údržbu vybavení staveniště - přímístění skladů, úprava napájení staveniště, dočasná opatření k zajištění provozu</t>
  </si>
  <si>
    <t>-1710263245</t>
  </si>
  <si>
    <t>7</t>
  </si>
  <si>
    <t>033103000-R1</t>
  </si>
  <si>
    <t>Připojení energií pro zařízení staveniště - dočasné připojení elektřiny mimo RH</t>
  </si>
  <si>
    <t>-2105841595</t>
  </si>
  <si>
    <t>8</t>
  </si>
  <si>
    <t>033203000-R1</t>
  </si>
  <si>
    <t>Spotřeba energií pro zařízení staveniště - zajištění měření</t>
  </si>
  <si>
    <t>-1951662877</t>
  </si>
  <si>
    <t>9</t>
  </si>
  <si>
    <t>039002000-R1</t>
  </si>
  <si>
    <t>Zrušení zařízení staveniště - vyklizení po ukončení montáží, demontáž dočasných opatření</t>
  </si>
  <si>
    <t>-161093959</t>
  </si>
  <si>
    <t>VRN4</t>
  </si>
  <si>
    <t>Inženýrská činnost</t>
  </si>
  <si>
    <t>10</t>
  </si>
  <si>
    <t>043002000-R1</t>
  </si>
  <si>
    <t>Zkoušky a ostatní měření - zkoušky funkčnosti po zpětném připojení stávajících technologií - TEL, ACS, CCTV - vč. protokolu</t>
  </si>
  <si>
    <t>100652768</t>
  </si>
  <si>
    <t>11</t>
  </si>
  <si>
    <t>043203000-R1</t>
  </si>
  <si>
    <t>Měření, monitoring, rozbory - kontrolní měření intezity osvětlení včetně protokolu - prostory u nichž byl proveden výpočet</t>
  </si>
  <si>
    <t>-1562593759</t>
  </si>
  <si>
    <t>16</t>
  </si>
  <si>
    <t>043203000-R2</t>
  </si>
  <si>
    <t>Měření, monitoring, rozbory - funkční zkouška a kontrola provozuschopnosti nouzového osvětlení včetně protokolu</t>
  </si>
  <si>
    <t>835024782</t>
  </si>
  <si>
    <t>044002000-R1</t>
  </si>
  <si>
    <t>Revize dočasných objektů nebo zařízení staveniště - revize elektro dočasného připojení staveniště</t>
  </si>
  <si>
    <t>-1049475612</t>
  </si>
  <si>
    <t>13</t>
  </si>
  <si>
    <t>049303000-R1</t>
  </si>
  <si>
    <t>Náklady vzniklé v souvislosti s předáním stavby - předávací dokumentace - atesty, návody, katalogové listy atd. - 2x tištěná verze, 1x elektronická</t>
  </si>
  <si>
    <t>1467988375</t>
  </si>
  <si>
    <t xml:space="preserve">Poznámka k položce:_x000d_
Doklady o vlastnostech materiálů, o provedených zkouškách a měření, o výchozích kontrolách provozuschopnosti,  o zaškolení obsluhy, revizní zprávy (bez závad), doklady o oprávnění k provádění prací, doklady o likvidaci odpadů, návody k obsluze, kopie záručních listů   - 3x tištěná verze, 1x elektronická</t>
  </si>
  <si>
    <t>14</t>
  </si>
  <si>
    <t>049303000-R2</t>
  </si>
  <si>
    <t>Náklady vzniklé v souvislosti s předáním stavby - zaškolení obsluhy</t>
  </si>
  <si>
    <t>-1740267403</t>
  </si>
  <si>
    <t>15</t>
  </si>
  <si>
    <t>049303000-R3</t>
  </si>
  <si>
    <t>Úplný katalogový soupis provedených protipožárních konstrukcí, zařízení, ucpávek, atd. po dokončení realizace.</t>
  </si>
  <si>
    <t>-858277452</t>
  </si>
  <si>
    <t>1102508_1 - 2 - OAHŠ HB Kyjovská - elektroinstalace - etapa 1</t>
  </si>
  <si>
    <t>PSV - Práce a dodávky PSV</t>
  </si>
  <si>
    <t xml:space="preserve">    741-1 - Elektroinstalace - silnoproud rozvaděče</t>
  </si>
  <si>
    <t xml:space="preserve">    741-2 - Elektroinstalace - silnoproud svítidla</t>
  </si>
  <si>
    <t xml:space="preserve">    741-3 - Elektroinstalace - kabeláže silnoproud + slaboproud</t>
  </si>
  <si>
    <t xml:space="preserve">    741-DEM - Elektroinstalace - demontáže (silnoproud + slaboproud)</t>
  </si>
  <si>
    <t xml:space="preserve">    741-REV - Elektroinstalace - silnoproud revize</t>
  </si>
  <si>
    <t xml:space="preserve">    742-TRA - Elektroinstalace - trasy (silnoproud + slaboproud)</t>
  </si>
  <si>
    <t xml:space="preserve">    741-PRV - Elektroinstalace - přístroje, prvky (silnoproud + slaboproud)</t>
  </si>
  <si>
    <t xml:space="preserve">    742-SLP - Elektroinstalace - slaboproudy</t>
  </si>
  <si>
    <t xml:space="preserve">    99874 - Přesuny hmot - elektroinstalace</t>
  </si>
  <si>
    <t>PSV</t>
  </si>
  <si>
    <t>Práce a dodávky PSV</t>
  </si>
  <si>
    <t>741-1</t>
  </si>
  <si>
    <t>Elektroinstalace - silnoproud rozvaděče</t>
  </si>
  <si>
    <t>741130001-R1</t>
  </si>
  <si>
    <t>Ukončení vodičů izolovaných s označením a zapojením v rozváděči, průřezu žíly do 2,5 mm2</t>
  </si>
  <si>
    <t>kus</t>
  </si>
  <si>
    <t>481412207</t>
  </si>
  <si>
    <t>VV</t>
  </si>
  <si>
    <t>RH</t>
  </si>
  <si>
    <t>9+17</t>
  </si>
  <si>
    <t>RP01</t>
  </si>
  <si>
    <t>15+15</t>
  </si>
  <si>
    <t>RPZ</t>
  </si>
  <si>
    <t>RP02</t>
  </si>
  <si>
    <t>18+33</t>
  </si>
  <si>
    <t>RSRV</t>
  </si>
  <si>
    <t>Součet</t>
  </si>
  <si>
    <t>741130003-R1</t>
  </si>
  <si>
    <t>Ukončení vodičů izolovaných s označením a zapojením v rozváděči, průřezu žíly do 4 mm2</t>
  </si>
  <si>
    <t>1300237125</t>
  </si>
  <si>
    <t>17</t>
  </si>
  <si>
    <t>ZS1</t>
  </si>
  <si>
    <t>ZS2</t>
  </si>
  <si>
    <t>741130004-R1</t>
  </si>
  <si>
    <t>Ukončení vodičů izolovaných s označením a zapojením v rozváděči, průřezu žíly do 6 mm2</t>
  </si>
  <si>
    <t>-1115850676</t>
  </si>
  <si>
    <t>741130005-R1</t>
  </si>
  <si>
    <t>Ukončení vodičů izolovaných s označením a zapojením v rozváděči, průřezu žíly do 10 mm2</t>
  </si>
  <si>
    <t>485981172</t>
  </si>
  <si>
    <t>206</t>
  </si>
  <si>
    <t>741130006-R1</t>
  </si>
  <si>
    <t>Ukončení vodičů izolovaných s označením a zapojením v rozváděči, průřezu žíly do 16 mm2</t>
  </si>
  <si>
    <t>-1720695602</t>
  </si>
  <si>
    <t>RH + provizorní spojky kabelů AYKY z 3. a 4. NP</t>
  </si>
  <si>
    <t>31+8</t>
  </si>
  <si>
    <t>207</t>
  </si>
  <si>
    <t>741130007-R1</t>
  </si>
  <si>
    <t>Ukončení vodičů izolovaných s označením a zapojením v rozváděči, průřezu žíly do 25 mm2</t>
  </si>
  <si>
    <t>66933178</t>
  </si>
  <si>
    <t>RP10</t>
  </si>
  <si>
    <t>RSM1</t>
  </si>
  <si>
    <t>208</t>
  </si>
  <si>
    <t>741130008-R1</t>
  </si>
  <si>
    <t>Ukončení vodičů izolovaných s označením a zapojením v rozváděči, průřezu žíly do 35 mm2</t>
  </si>
  <si>
    <t>-1504895181</t>
  </si>
  <si>
    <t>RH.Pekárna</t>
  </si>
  <si>
    <t>Provizorní spojka ve 3.NP</t>
  </si>
  <si>
    <t>209</t>
  </si>
  <si>
    <t>741130011-R1</t>
  </si>
  <si>
    <t>Ukončení vodičů izolovaných s označením a zapojením v rozváděčii, průřezu žíly do 50 mm2</t>
  </si>
  <si>
    <t>-1156622819</t>
  </si>
  <si>
    <t>210</t>
  </si>
  <si>
    <t>741130012-R1</t>
  </si>
  <si>
    <t>Ukončení vodičů izolovaných s označením a zapojením v rozváděči, průřezu žíly do 70 mm2</t>
  </si>
  <si>
    <t>1710479654</t>
  </si>
  <si>
    <t>211</t>
  </si>
  <si>
    <t>741130015-R1</t>
  </si>
  <si>
    <t>Ukončení vodičů izolovaných s označením a zapojením v rozváděči, průřezu žíly do 150 mm2</t>
  </si>
  <si>
    <t>-645715927</t>
  </si>
  <si>
    <t>741210001</t>
  </si>
  <si>
    <t>Montáž rozvodnic oceloplechových nebo plastových bez zapojení vodičů běžných, hmotnosti do 20 kg</t>
  </si>
  <si>
    <t>CS ÚRS 2025 02</t>
  </si>
  <si>
    <t>18839435</t>
  </si>
  <si>
    <t>Online PSC</t>
  </si>
  <si>
    <t>https://podminky.urs.cz/item/CS_URS_2025_02/741210001</t>
  </si>
  <si>
    <t>M</t>
  </si>
  <si>
    <t>35711099-R2</t>
  </si>
  <si>
    <t>Rozvaděč RPZ podle výkresu C.2001, zapuštěný</t>
  </si>
  <si>
    <t>32</t>
  </si>
  <si>
    <t>1680438826</t>
  </si>
  <si>
    <t>1. NP - RPZ</t>
  </si>
  <si>
    <t>2. NP</t>
  </si>
  <si>
    <t>35711099-R4</t>
  </si>
  <si>
    <t>Rozvaděč ZS1 podle výkresu C.2011, přisazená</t>
  </si>
  <si>
    <t>157593599</t>
  </si>
  <si>
    <t>1. NP - ZS1</t>
  </si>
  <si>
    <t>35711099-R5</t>
  </si>
  <si>
    <t>Rozvaděč ZS2 podle výkresu C.2012, přisazená</t>
  </si>
  <si>
    <t>-19979055</t>
  </si>
  <si>
    <t>1. NP - ZS2</t>
  </si>
  <si>
    <t>741210002</t>
  </si>
  <si>
    <t>Montáž rozvodnic oceloplechových nebo plastových bez zapojení vodičů běžných, hmotnosti do 50 kg</t>
  </si>
  <si>
    <t>-1371460399</t>
  </si>
  <si>
    <t>https://podminky.urs.cz/item/CS_URS_2025_02/741210002</t>
  </si>
  <si>
    <t>35711099-R3</t>
  </si>
  <si>
    <t>Rozvaděč RP01 podle výkresu C.201, zapuštěný</t>
  </si>
  <si>
    <t>-802508726</t>
  </si>
  <si>
    <t>1. NP - RP01</t>
  </si>
  <si>
    <t>35711099-R7</t>
  </si>
  <si>
    <t>Rozvaděč RP02 podle výkresu C.202, zapuštěný</t>
  </si>
  <si>
    <t>-1062842735</t>
  </si>
  <si>
    <t>1. NP</t>
  </si>
  <si>
    <t>2. NP - RP02</t>
  </si>
  <si>
    <t>18</t>
  </si>
  <si>
    <t>741210003</t>
  </si>
  <si>
    <t>Montáž rozvodnic oceloplechových nebo plastových bez zapojení vodičů běžných, hmotnosti do 100 kg</t>
  </si>
  <si>
    <t>-365957214</t>
  </si>
  <si>
    <t>https://podminky.urs.cz/item/CS_URS_2025_02/741210003</t>
  </si>
  <si>
    <t>19</t>
  </si>
  <si>
    <t>35711099-R1</t>
  </si>
  <si>
    <t>Rozvaděč RH podle výkresu C.200, skříňový</t>
  </si>
  <si>
    <t>39455512</t>
  </si>
  <si>
    <t>1. NP - RH</t>
  </si>
  <si>
    <t>741211833</t>
  </si>
  <si>
    <t>Demontáž rozvodnic kovových, uložených na povrchu, krytí do IPx 4, plochy přes 0,2 do 0,8 m2</t>
  </si>
  <si>
    <t>368855394</t>
  </si>
  <si>
    <t>https://podminky.urs.cz/item/CS_URS_2025_02/741211833</t>
  </si>
  <si>
    <t>1. NP - ZS1, ZS2</t>
  </si>
  <si>
    <t>2.NP</t>
  </si>
  <si>
    <t>22</t>
  </si>
  <si>
    <t>741211817-R1</t>
  </si>
  <si>
    <t>Demontáž rozvodnic kovových, uložených pod omítkou, krytí do IPx 4, plochy přes 0,8 m2 - kompletní demontáž včetně kabeláže a jistících prvků</t>
  </si>
  <si>
    <t>-297773566</t>
  </si>
  <si>
    <t>1. NP - RS1, RPO</t>
  </si>
  <si>
    <t>2. NP - RP2</t>
  </si>
  <si>
    <t>23</t>
  </si>
  <si>
    <t>741211853-R1</t>
  </si>
  <si>
    <t>Demontáž rozvodnic kovových, uložených volně stojících (skříňových), krytí do IPx 4, plochy přes 1 m2 - kompletní demontáž včetně kabeláže a jistících prvků</t>
  </si>
  <si>
    <t>-1073700901</t>
  </si>
  <si>
    <t>1. NP - RSM</t>
  </si>
  <si>
    <t>741-2</t>
  </si>
  <si>
    <t>Elektroinstalace - silnoproud svítidla</t>
  </si>
  <si>
    <t>24</t>
  </si>
  <si>
    <t>741371823-R1</t>
  </si>
  <si>
    <t>Demontáž svítidla bez zachování funkčnosti</t>
  </si>
  <si>
    <t>-222875724</t>
  </si>
  <si>
    <t>Poznámka k položce:_x000d_
Demontáž stávajících svítidel přisazených, montáž stropní/nástěná</t>
  </si>
  <si>
    <t>58</t>
  </si>
  <si>
    <t>81</t>
  </si>
  <si>
    <t>25</t>
  </si>
  <si>
    <t>741374843</t>
  </si>
  <si>
    <t>Demontáž svítidel se zachováním funkčnosti interiérových se standardní paticí (E27, T5, GU10) nebo integrovaným zdrojem LED přisazených, ploše stropních přes 0,09 do 0,36 m2</t>
  </si>
  <si>
    <t>-1356060655</t>
  </si>
  <si>
    <t>https://podminky.urs.cz/item/CS_URS_2025_02/741374843</t>
  </si>
  <si>
    <t>Poznámka k položce:_x000d_
Demontáž svítidel typu A, B, Bx, C, D, E, F, H, K, L</t>
  </si>
  <si>
    <t>15+4+6+6+15</t>
  </si>
  <si>
    <t>26</t>
  </si>
  <si>
    <t>741372022-R1</t>
  </si>
  <si>
    <t>Zpětná montáž svítidel s integrovaným zdrojem LED se zapojením vodičů interiérových přisazených nástěnných hranatých nebo kruhových, plochy přes 0,09 do 0,36 m2</t>
  </si>
  <si>
    <t>-1735567077</t>
  </si>
  <si>
    <t>Poznámka k položce:_x000d_
Montáž svítidel typu A, B, Bx, C, D, E, F, H, K, L</t>
  </si>
  <si>
    <t>27</t>
  </si>
  <si>
    <t>741372022</t>
  </si>
  <si>
    <t>Montáž svítidel s integrovaným zdrojem LED se zapojením vodičů interiérových přisazených nástěnných hranatých nebo kruhových, plochy přes 0,09 do 0,36 m2</t>
  </si>
  <si>
    <t>1630393027</t>
  </si>
  <si>
    <t>https://podminky.urs.cz/item/CS_URS_2025_02/741372022</t>
  </si>
  <si>
    <t>Poznámka k položce:_x000d_
Montáž svítidel typu A1, A2, B1, C1, C2, E, E1, F1, F2, J</t>
  </si>
  <si>
    <t>28</t>
  </si>
  <si>
    <t>34825002R1-A1</t>
  </si>
  <si>
    <t>A1 - Svítidlo přisazené, korpus svítidla bíle lakovaný ocelový plech, difuzor opálový polykarbonátový s prizmatickou strukturou, světelný zdroj LED, 30W, náhradní teplota chromatičnosti 4000K, CRI80+, měrný výkon svítidla 128lm/W, životnost LED L80 75.000 hodin, rozměr svítidla 1155x145x70mm, IP44, záruka 60 měsíců</t>
  </si>
  <si>
    <t>-2033700928</t>
  </si>
  <si>
    <t>29</t>
  </si>
  <si>
    <t>34825002R1-A2</t>
  </si>
  <si>
    <t>A2 - Svítidlo přisazené, korpus svítidla bíle lakovaný ocelový plech, difuzor opálový polykarbonátový s prizmatickou strukturou, světelný zdroj LED, 40W, náhradní teplota chromatičnosti 4000K, CRI80+, měrný výkon svítidla 128lm/W, životnost LED L80 75.000 hodin, rozměr svítidla 1155x145x70mm, IP44, záruka 60 měsíců</t>
  </si>
  <si>
    <t>2106562198</t>
  </si>
  <si>
    <t>30</t>
  </si>
  <si>
    <t>34825002R1-B1</t>
  </si>
  <si>
    <t>B1 - Svítidlo přisazené, korpus svítidla samozhášivý polykarbonát, provedení antivandal, difuzor PC, světelný zdroj LED,21W, 4000K, CRI 80+, měrný výkon svítidla 138lm/W, životnost LED L80 50.000 hodin, IP65, IK07, třída II, rozměr svítidla ø280mm x 63mm, hmotnost 0,88kg, certifikace ENEC, záruka 60 měsíců</t>
  </si>
  <si>
    <t>131233623</t>
  </si>
  <si>
    <t>31</t>
  </si>
  <si>
    <t>34825002R1-C1</t>
  </si>
  <si>
    <t>C1 - Svítidlo průmyslové, korpus svítidla polykarbonát, difuzor polykarbonát, světelný zdroj LED, 47W, náhradní teplota chromatičnosti 4000K, CRI80+, měrný výkon svítidla 147lm/W, životnost LED L80 80.000 hodin, rozměr svítidla 1260x120x102mm, IP66, IK08, záruka 60 měsíců, certifikace ENEC</t>
  </si>
  <si>
    <t>1226214780</t>
  </si>
  <si>
    <t>34825002R1-C2</t>
  </si>
  <si>
    <t>C2 - Svítidlo průmyslové, korpus svítidla polykarbonát, difuzor polykarbonát, světelný zdroj LED, 34W, náhradní teplota chromatičnosti 4000K, CRI80+, měrný výkon svítidla 153lm/W, životnost LED L80 80.000 hodin, rozměr svítidla 1260x120x102mm, IP66, IK08, záruka 60 měsíců, certifikace ENEC</t>
  </si>
  <si>
    <t>-1863850851</t>
  </si>
  <si>
    <t>33</t>
  </si>
  <si>
    <t>34825002R1-E</t>
  </si>
  <si>
    <t xml:space="preserve">E - Svítidlo přisazené / vestavné, těleso svítidla ocelový plech, rám svítidla hliník, rám pro přisazení svítidla hliník, difuzor z prizmatického technopolymeru, vnitřní deska PMMA,  světelný zdroj LED, 40W, náhradní teplota chromatičnosti 4000K, CRI80+, měrný výkon svítidla 125lm/W, životnost LED L80 80.000 hodin, rozměr svítidla 1200x300x45mm, IP43/20, záruka 60 měsíců, certifikace ENEC</t>
  </si>
  <si>
    <t>860506553</t>
  </si>
  <si>
    <t>34</t>
  </si>
  <si>
    <t>34825002R1-ER</t>
  </si>
  <si>
    <t>E - rám pro přisazenou montáž pro svítidlo E</t>
  </si>
  <si>
    <t>-793194678</t>
  </si>
  <si>
    <t>35</t>
  </si>
  <si>
    <t>34825002R1-E1</t>
  </si>
  <si>
    <t xml:space="preserve">E1 - Svítidlo přisazené / vestavné, těleso svítidla ocelový plech, rám svítidla hliník, rám pro přisazení svítidla hliník, difuzor z prizmatického technopolymeru, vnitřní deska PMMA,  světelný zdroj LED, 27W, náhradní teplota chromatičnosti 4000K, CRI80+, měrný výkon svítidla 133lm/W, životnost LED L80 80.000 hodin, rozměr svítidla 1200x300x45mm, IP43/20, záruka 60 měsíců, cdertifikace ENEC</t>
  </si>
  <si>
    <t>448542511</t>
  </si>
  <si>
    <t>36</t>
  </si>
  <si>
    <t>34825002R1-ER1</t>
  </si>
  <si>
    <t>E1 - rám pro přisazenou montáž pro svítidlo E1</t>
  </si>
  <si>
    <t>-910874882</t>
  </si>
  <si>
    <t>37</t>
  </si>
  <si>
    <t>34825002R1-J</t>
  </si>
  <si>
    <t>J - Svítidlo přisazené / závěsné, těleso svítidla ocelový plech bíle lakovaný, asymetrická optika, světelný zdroj LED, 38W, náhradní teplota chromatičnosti 4000K, CRI80+, měrný výkon svítidla 126 lm/W, životnost LED L80 80.000 hodin, rozměr svítidla 1195x100x60mm, IP20, záruka 60 měsíců</t>
  </si>
  <si>
    <t>-1779361946</t>
  </si>
  <si>
    <t>38</t>
  </si>
  <si>
    <t>741372031</t>
  </si>
  <si>
    <t>Montáž svítidel s integrovaným zdrojem LED se zapojením vodičů interiérových přisazených nástěnných nouzových bez piktogramu</t>
  </si>
  <si>
    <t>710279575</t>
  </si>
  <si>
    <t>https://podminky.urs.cz/item/CS_URS_2025_02/741372031</t>
  </si>
  <si>
    <t>39</t>
  </si>
  <si>
    <t>34825002R1-N1.1</t>
  </si>
  <si>
    <t xml:space="preserve">N1.1 - Nouzové LED nástěnné, těleso svítidla PC, reflektor PMMA, difuzor čirý PC, světelný zdroj LED, příkon AC 1.9VA, AUTOTEST, IP65, IK08, pro rozsah teplot  0- 40 °C, autonomie 3 hodiny, rozměr 325x130x45mm</t>
  </si>
  <si>
    <t>-1415182423</t>
  </si>
  <si>
    <t>40</t>
  </si>
  <si>
    <t>34825002R1-N3</t>
  </si>
  <si>
    <t xml:space="preserve">N3 - Svítidlo nouzové LED nástěnné, materiál PC, světelný zdroj LED, 4.7W, 241lm, AUTOTEST, IP65, IK08, pro rozsah teplot  -15 - 40 °C, autonomie 3 hodiny</t>
  </si>
  <si>
    <t>330017066</t>
  </si>
  <si>
    <t>41</t>
  </si>
  <si>
    <t>741372032</t>
  </si>
  <si>
    <t>Montáž svítidel s integrovaným zdrojem LED se zapojením vodičů interiérových přisazených nástěnných nouzových s piktogramem</t>
  </si>
  <si>
    <t>745365252</t>
  </si>
  <si>
    <t>https://podminky.urs.cz/item/CS_URS_2025_02/741372032</t>
  </si>
  <si>
    <t>42</t>
  </si>
  <si>
    <t>34825002R1-N1</t>
  </si>
  <si>
    <t xml:space="preserve">N1 - Svítidlo nouzové, montáž stropní / nástěnná, těleso svítidla ABS, světelný zdroj LED, AUTOTEST, IP20, pro rozsah provozních teplot  0 °C - +40 °C, dohledová vzdálenost 24m, autonomie 3 hodiny, rozměr 265x210x45mm</t>
  </si>
  <si>
    <t>1494162534</t>
  </si>
  <si>
    <t>43</t>
  </si>
  <si>
    <t>741372063</t>
  </si>
  <si>
    <t>Montáž svítidel s integrovaným zdrojem LED se zapojením vodičů exteriérových přisazených nástěnných hranatých nebo kruhových</t>
  </si>
  <si>
    <t>-223726067</t>
  </si>
  <si>
    <t>https://podminky.urs.cz/item/CS_URS_2025_02/741372063</t>
  </si>
  <si>
    <t>44</t>
  </si>
  <si>
    <t>34825002R1-N4</t>
  </si>
  <si>
    <t>N4 - Svítidlo nouzové, montáž stropní/vestavná, těleso svítidla polykarbonát, světelný zdroj LED, 300lm, AUTOTEST, asymetrická optika, IP40, autonomie 90 minut, záruka 36 měsíců na svítidlo, 12 měsíců na baterii</t>
  </si>
  <si>
    <t>-499750866</t>
  </si>
  <si>
    <t>45</t>
  </si>
  <si>
    <t>741372112</t>
  </si>
  <si>
    <t>Montáž svítidel s integrovaným zdrojem LED se zapojením vodičů interiérových vestavných stropních panelových hranatých nebo kruhových, plochy přes 0,09 do 0,36 m2</t>
  </si>
  <si>
    <t>-652211397</t>
  </si>
  <si>
    <t>https://podminky.urs.cz/item/CS_URS_2025_02/741372112</t>
  </si>
  <si>
    <t>46</t>
  </si>
  <si>
    <t>34825002R1-D1</t>
  </si>
  <si>
    <t>D1 - Svítidlo vestavné, korpus svítidla tlakově litý hliník, opálový difuzor, světelný zdroj LED, 19W, náhradní teplota chromatičnosti 4000K, CRI90+, měrný výkon svítidla 119lm/W, životnost LED L80 55.000 hodin, rozměr svítidla Ø180x58mm, IP44, záruka 60 měsíců, certifikace ENEC</t>
  </si>
  <si>
    <t>580855233</t>
  </si>
  <si>
    <t>47</t>
  </si>
  <si>
    <t>34825002R1-F1</t>
  </si>
  <si>
    <t xml:space="preserve">F1 - Svítidlo vestavné, těleso svítidla ocelový plech, rám svítidla hliník, difuzor z prizmatického technopolymeru, vnitřní deska PMMA,  světelný zdroj LED, 27W, náhradní teplota chromatičnosti 4000K, CRI80+, měrný výkon svítidla 133lm/W, životnost LED L80 80.000 hodin, rozměr svítidla 596x596x12mm, IP43/20, záruka 60 měsíců, cdertifikace ENEC</t>
  </si>
  <si>
    <t>-532118753</t>
  </si>
  <si>
    <t>48</t>
  </si>
  <si>
    <t>34825002R1-F2</t>
  </si>
  <si>
    <t xml:space="preserve">F2 - Svítidlo vestavné, těleso svítidla ocelový plech, rám svítidla hliník, difuzor z prizmatického technopolymeru, vnitřní deska PMMA,  světelný zdroj LED, 40W, náhradní teplota chromatičnosti 4000K, CRI80+, měrný výkon svítidla 125lm/W, životnost LED L80 80.000 hodin, rozměr svítidla 596x596x12mm, IP43/20, záruka 60 měsíců, cdertifikace ENEC</t>
  </si>
  <si>
    <t>-1154595123</t>
  </si>
  <si>
    <t>49</t>
  </si>
  <si>
    <t>741372161</t>
  </si>
  <si>
    <t>Montáž svítidel s integrovaným zdrojem LED se zapojením vodičů interiérových vestavných nouzových bez piktogramu</t>
  </si>
  <si>
    <t>-266623519</t>
  </si>
  <si>
    <t>https://podminky.urs.cz/item/CS_URS_2025_02/741372161</t>
  </si>
  <si>
    <t>50</t>
  </si>
  <si>
    <t>34825002R1-N2</t>
  </si>
  <si>
    <t>N2 - Svítidlo nouzové, optika AREA / KORIDOR výměnná, montáž stropní/vestavná, těleso svítidla polykarbonát, světelný zdroj LED, 300lm, AUTOTEST, IP40, autonimie 90 minut, záruka 36 měsíců na svítidlo, 12 měsíců na baterii</t>
  </si>
  <si>
    <t>1273274753</t>
  </si>
  <si>
    <t>741-3</t>
  </si>
  <si>
    <t>Elektroinstalace - kabeláže silnoproud + slaboproud</t>
  </si>
  <si>
    <t>51</t>
  </si>
  <si>
    <t>210800411</t>
  </si>
  <si>
    <t>Montáž izolovaných vodičů měděných do 1 kV bez ukončení uložených v trubkách nebo lištách zatažených plných nebo laněných s PVC pláštěm, bezhalogenových, ohniodolných (např. CY, CHAH-V) průřezu žíly 0,5 až 16 mm2</t>
  </si>
  <si>
    <t>m</t>
  </si>
  <si>
    <t>-1179752974</t>
  </si>
  <si>
    <t>https://podminky.urs.cz/item/CS_URS_2025_02/210800411</t>
  </si>
  <si>
    <t>52</t>
  </si>
  <si>
    <t>34141027</t>
  </si>
  <si>
    <t>vodič propojovací flexibilní jádro Cu lanované izolace PVC 450/750V (H07V-K) 1x6mm2</t>
  </si>
  <si>
    <t>-775618501</t>
  </si>
  <si>
    <t>1. NP - RH - ZS1, RH - ZS2</t>
  </si>
  <si>
    <t>18+18</t>
  </si>
  <si>
    <t>2. NP - RP02 - RSRV</t>
  </si>
  <si>
    <t>68*1,15 'Přepočtené koeficientem množství</t>
  </si>
  <si>
    <t>53</t>
  </si>
  <si>
    <t>34141028</t>
  </si>
  <si>
    <t>vodič propojovací flexibilní jádro Cu lanované izolace PVC 450/750V (H07V-K) 1x10mm2</t>
  </si>
  <si>
    <t>884490006</t>
  </si>
  <si>
    <t>1.NP - RH - RD</t>
  </si>
  <si>
    <t>42*1,15 'Přepočtené koeficientem množství</t>
  </si>
  <si>
    <t>54</t>
  </si>
  <si>
    <t>34141029</t>
  </si>
  <si>
    <t>vodič propojovací flexibilní jádro Cu lanované izolace PVC 450/750V (H07V-K) 1x16mm2</t>
  </si>
  <si>
    <t>659358510</t>
  </si>
  <si>
    <t>1. NP - RH - RP01, RP02, RP03, RP04</t>
  </si>
  <si>
    <t>8+22+36+48</t>
  </si>
  <si>
    <t>114*1,15 'Přepočtené koeficientem množství</t>
  </si>
  <si>
    <t>55</t>
  </si>
  <si>
    <t>210800413</t>
  </si>
  <si>
    <t>Montáž izolovaných vodičů měděných do 1 kV bez ukončení uložených v trubkách nebo lištách zatažených plných nebo laněných s PVC pláštěm, bezhalogenových, ohniodolných (např. CY, CHAH-V) průřezu žíly 25 až 35 mm2</t>
  </si>
  <si>
    <t>64</t>
  </si>
  <si>
    <t>-508046622</t>
  </si>
  <si>
    <t>https://podminky.urs.cz/item/CS_URS_2025_02/210800413</t>
  </si>
  <si>
    <t>56</t>
  </si>
  <si>
    <t>34141030</t>
  </si>
  <si>
    <t>vodič propojovací flexibilní jádro Cu lanované izolace PVC 450/750V (H07V-K) 1x25mm2</t>
  </si>
  <si>
    <t>128</t>
  </si>
  <si>
    <t>458789290</t>
  </si>
  <si>
    <t>1.NP - 2.NP (RSM1 - RP10)</t>
  </si>
  <si>
    <t>42+10</t>
  </si>
  <si>
    <t>52*1,15 'Přepočtené koeficientem množství</t>
  </si>
  <si>
    <t>57</t>
  </si>
  <si>
    <t>210812011</t>
  </si>
  <si>
    <t>Montáž izolovaných kabelů měděných do 1 kV bez ukončení plných nebo laněných kulatých (např. CYKY, CYKFY) uložených volně nebo v liště počtu a průřezu žil 3x1,5 až 6 mm2</t>
  </si>
  <si>
    <t>1513312212</t>
  </si>
  <si>
    <t>https://podminky.urs.cz/item/CS_URS_2025_02/210812011</t>
  </si>
  <si>
    <t>34111030</t>
  </si>
  <si>
    <t>kabel instalační jádro Cu plné izolace PVC plášť PVC 450/750V (CYKY) 3x1,5mm2</t>
  </si>
  <si>
    <t>-556997433</t>
  </si>
  <si>
    <t>1.NP - RH + RP1 + RPZ + ZS1 + ZS2</t>
  </si>
  <si>
    <t>10+690+160+0+0</t>
  </si>
  <si>
    <t>2.NP - RP02 + RSRV</t>
  </si>
  <si>
    <t>600+0</t>
  </si>
  <si>
    <t>1460*1,15 'Přepočtené koeficientem množství</t>
  </si>
  <si>
    <t>59</t>
  </si>
  <si>
    <t>34111036</t>
  </si>
  <si>
    <t>kabel instalační jádro Cu plné izolace PVC plášť PVC 450/750V (CYKY) 3x2,5mm2</t>
  </si>
  <si>
    <t>-2101013335</t>
  </si>
  <si>
    <t>1.NP - RH + RP01 + RPZ + ZS1 + ZS2</t>
  </si>
  <si>
    <t>4+540+0+0+0</t>
  </si>
  <si>
    <t>890+120</t>
  </si>
  <si>
    <t>1554*1,15 'Přepočtené koeficientem množství</t>
  </si>
  <si>
    <t>60</t>
  </si>
  <si>
    <t>210812031</t>
  </si>
  <si>
    <t>Montáž izolovaných kabelů měděných do 1 kV bez ukončení plných nebo laněných kulatých (např. CYKY, CYKFY) uložených volně nebo v liště počtu a průřezu žil 4x1,5 až 4 mm2</t>
  </si>
  <si>
    <t>-280023649</t>
  </si>
  <si>
    <t>https://podminky.urs.cz/item/CS_URS_2025_02/210812031</t>
  </si>
  <si>
    <t>61</t>
  </si>
  <si>
    <t>34111068</t>
  </si>
  <si>
    <t>kabel instalační jádro Cu plné izolace PVC plášť PVC 450/750V (CYKY) 4x4mm2</t>
  </si>
  <si>
    <t>-22558984</t>
  </si>
  <si>
    <t>1NP - ZS1 -vrtačka, ZS2 - soustruh</t>
  </si>
  <si>
    <t>20+20</t>
  </si>
  <si>
    <t>4. NP RP04 - RP04.1</t>
  </si>
  <si>
    <t>20</t>
  </si>
  <si>
    <t>60*1,15 'Přepočtené koeficientem množství</t>
  </si>
  <si>
    <t>62</t>
  </si>
  <si>
    <t>210812033</t>
  </si>
  <si>
    <t>Montáž izolovaných kabelů měděných do 1 kV bez ukončení plných nebo laněných kulatých (např. CYKY, CYKFY) uložených volně nebo v liště počtu a průřezu žil 4x6 až 10 mm2</t>
  </si>
  <si>
    <t>-595367162</t>
  </si>
  <si>
    <t>https://podminky.urs.cz/item/CS_URS_2025_02/210812033</t>
  </si>
  <si>
    <t>63</t>
  </si>
  <si>
    <t>34111076</t>
  </si>
  <si>
    <t>kabel instalační jádro Cu plné izolace PVC plášť PVC 450/750V (CYKY) 4x10mm2</t>
  </si>
  <si>
    <t>256</t>
  </si>
  <si>
    <t>2032270296</t>
  </si>
  <si>
    <t>1.NP - 2.NP (RH - RD)</t>
  </si>
  <si>
    <t>64*1,15 'Přepočtené koeficientem množství</t>
  </si>
  <si>
    <t>34111072</t>
  </si>
  <si>
    <t>kabel instalační jádro Cu plné izolace PVC plášť PVC 450/750V (CYKY) 4x6mm2</t>
  </si>
  <si>
    <t>1285633915</t>
  </si>
  <si>
    <t>1.NP RP01 - ZS01, ZS02</t>
  </si>
  <si>
    <t>2*18</t>
  </si>
  <si>
    <t>36*1,15 'Přepočtené koeficientem množství</t>
  </si>
  <si>
    <t>65</t>
  </si>
  <si>
    <t>210812035</t>
  </si>
  <si>
    <t>Montáž izolovaných kabelů měděných do 1 kV bez ukončení plných nebo laněných kulatých (např. CYKY, CYKFY) uložených volně nebo v liště počtu a průřezu žil 4x16 mm2</t>
  </si>
  <si>
    <t>781033236</t>
  </si>
  <si>
    <t>https://podminky.urs.cz/item/CS_URS_2025_02/210812035</t>
  </si>
  <si>
    <t>66</t>
  </si>
  <si>
    <t>34111080</t>
  </si>
  <si>
    <t>kabel instalační jádro Cu plné izolace PVC plášť PVC 450/750V (CYKY) 4x16mm2</t>
  </si>
  <si>
    <t>-1501814371</t>
  </si>
  <si>
    <t>1.NP - 3.NP (RP01, RPZ, RP02, RP03, RP04)</t>
  </si>
  <si>
    <t>28+24+42+50</t>
  </si>
  <si>
    <t>144*1,15 'Přepočtené koeficientem množství</t>
  </si>
  <si>
    <t>67</t>
  </si>
  <si>
    <t>210812041</t>
  </si>
  <si>
    <t>Montáž izolovaných kabelů měděných do 1 kV bez ukončení plných nebo laněných kulatých (např. CYKY, CYKFY) uložených volně nebo v liště počtu a průřezu žil 4x50 mm2</t>
  </si>
  <si>
    <t>593085420</t>
  </si>
  <si>
    <t>https://podminky.urs.cz/item/CS_URS_2025_02/210812041</t>
  </si>
  <si>
    <t>68</t>
  </si>
  <si>
    <t>34113127</t>
  </si>
  <si>
    <t>kabel silový jádro Cu izolace PVC plášť PVC 0,6/1kV (1-CYKY) 4x50mm2</t>
  </si>
  <si>
    <t>786010648</t>
  </si>
  <si>
    <t>69</t>
  </si>
  <si>
    <t>210812051</t>
  </si>
  <si>
    <t>Montáž izolovaných kabelů měděných do 1 kV bez ukončení plných nebo laněných kulatých (např. CYKY, CYKFY) uložených volně nebo v liště počtu a průřezu žil 3x35+25 až 50+35 mm2</t>
  </si>
  <si>
    <t>-474989295</t>
  </si>
  <si>
    <t>https://podminky.urs.cz/item/CS_URS_2025_02/210812051</t>
  </si>
  <si>
    <t>70</t>
  </si>
  <si>
    <t>34111631</t>
  </si>
  <si>
    <t>kabel silový jádro Cu izolace PVC plášť PVC 0,6/1kV (1-CYKY) 3x35+25mm2</t>
  </si>
  <si>
    <t>853901972</t>
  </si>
  <si>
    <t>Poznámka k položce:_x000d_
Propojení rozvaděčů RH.Pekárna (1.NP) - R.Pekárna (3.NP)</t>
  </si>
  <si>
    <t>1.NP - 3.NP</t>
  </si>
  <si>
    <t>62*1,15 'Přepočtené koeficientem množství</t>
  </si>
  <si>
    <t>71</t>
  </si>
  <si>
    <t>210812063</t>
  </si>
  <si>
    <t>Montáž izolovaných kabelů měděných do 1 kV bez ukončení plných nebo laněných kulatých (např. CYKY, CYKFY) uložených volně nebo v liště počtu a průřezu žil 5x4 až 6 mm2</t>
  </si>
  <si>
    <t>150201735</t>
  </si>
  <si>
    <t>https://podminky.urs.cz/item/CS_URS_2025_02/210812063</t>
  </si>
  <si>
    <t>72</t>
  </si>
  <si>
    <t>34111098</t>
  </si>
  <si>
    <t>kabel instalační jádro Cu plné izolace PVC plášť PVC 450/750V (CYKY) 5x4mm2</t>
  </si>
  <si>
    <t>-275305015</t>
  </si>
  <si>
    <t>1.NP - zásuvka 400V rozvodna</t>
  </si>
  <si>
    <t>6*1,15 'Přepočtené koeficientem množství</t>
  </si>
  <si>
    <t>73</t>
  </si>
  <si>
    <t>34111100</t>
  </si>
  <si>
    <t>kabel instalační jádro Cu plné izolace PVC plášť PVC 450/750V (CYKY) 5x6mm2</t>
  </si>
  <si>
    <t>1522754714</t>
  </si>
  <si>
    <t>2.NP RP02 - RSRV</t>
  </si>
  <si>
    <t>50*1,15 'Přepočtené koeficientem množství</t>
  </si>
  <si>
    <t>74</t>
  </si>
  <si>
    <t>210812065</t>
  </si>
  <si>
    <t>Montáž izolovaných kabelů měděných do 1 kV bez ukončení plných nebo laněných kulatých (např. CYKY, CYKFY) uložených volně nebo v liště počtu a průřezu žil 5x10 až 16 mm2</t>
  </si>
  <si>
    <t>-53570713</t>
  </si>
  <si>
    <t>https://podminky.urs.cz/item/CS_URS_2025_02/210812065</t>
  </si>
  <si>
    <t>75</t>
  </si>
  <si>
    <t>34113034</t>
  </si>
  <si>
    <t>kabel instalační jádro Cu plné izolace PVC plášť PVC 450/750V (CYKY) 5x10mm2</t>
  </si>
  <si>
    <t>618506516</t>
  </si>
  <si>
    <t>0*1,15 'Přepočtené koeficientem množství</t>
  </si>
  <si>
    <t>76</t>
  </si>
  <si>
    <t>741122131</t>
  </si>
  <si>
    <t>Montáž kabelů měděných bez ukončení uložených v trubkách zatažených plných kulatých nebo bezhalogenových (např. CYKY, CYKFY) počtu a průřezu žil 4x1,5 až 4 mm2</t>
  </si>
  <si>
    <t>-569102881</t>
  </si>
  <si>
    <t>https://podminky.urs.cz/item/CS_URS_2025_02/741122131</t>
  </si>
  <si>
    <t>77</t>
  </si>
  <si>
    <t>34111569</t>
  </si>
  <si>
    <t>kabel silový oheň retardující bezhalogenový s funkčností při požáru 180min a P60-R reakce na oheň B2cas1d1a1 jádro Cu 0,6/1kV (1-CSKH-V) 4x1,5mm2</t>
  </si>
  <si>
    <t>-1010349430</t>
  </si>
  <si>
    <t>1.NP - RH - tlačítko TOTAL STOP</t>
  </si>
  <si>
    <t>22*1,15 'Přepočtené koeficientem množství</t>
  </si>
  <si>
    <t>78</t>
  </si>
  <si>
    <t>741122201</t>
  </si>
  <si>
    <t>Montáž kabelů měděných bez ukončení uložených volně nebo v liště plných kulatých (např. CYKY, CYKFY) počtu a průřezu žil 2x1,5 až 6 mm2</t>
  </si>
  <si>
    <t>1286938455</t>
  </si>
  <si>
    <t>https://podminky.urs.cz/item/CS_URS_2025_02/741122201</t>
  </si>
  <si>
    <t>79</t>
  </si>
  <si>
    <t>34111005</t>
  </si>
  <si>
    <t>kabel instalační jádro Cu plné izolace PVC plášť PVC 450/750V (CYKY) 2x1,5mm2</t>
  </si>
  <si>
    <t>668053370</t>
  </si>
  <si>
    <t>1.NP RH - soumrakové čidlo</t>
  </si>
  <si>
    <t>28*1,15 'Přepočtené koeficientem množství</t>
  </si>
  <si>
    <t>200</t>
  </si>
  <si>
    <t>742124001</t>
  </si>
  <si>
    <t>Montáž kabelů datových FTP, UTP, STP pro vnitřní rozvody do žlabu nebo lišty</t>
  </si>
  <si>
    <t>2022492721</t>
  </si>
  <si>
    <t>https://podminky.urs.cz/item/CS_URS_2025_02/742124001</t>
  </si>
  <si>
    <t>201</t>
  </si>
  <si>
    <t>34121321</t>
  </si>
  <si>
    <t>kabel datový bezhalogenový třída reakce na oheň Dcas2d2a1 jádro Cu plné (U/UTP) kategorie 6</t>
  </si>
  <si>
    <t>285459700</t>
  </si>
  <si>
    <t>1.NP</t>
  </si>
  <si>
    <t>11*62</t>
  </si>
  <si>
    <t>57*48+2*63</t>
  </si>
  <si>
    <t>3544*1,2 'Přepočtené koeficientem množství</t>
  </si>
  <si>
    <t>741-DEM</t>
  </si>
  <si>
    <t>Elektroinstalace - demontáže (silnoproud + slaboproud)</t>
  </si>
  <si>
    <t>80</t>
  </si>
  <si>
    <t>741112801</t>
  </si>
  <si>
    <t>Demotáž elektroinstalačních lišt a kanálů nástěnných uložených pevně vkládacích</t>
  </si>
  <si>
    <t>626307055</t>
  </si>
  <si>
    <t>https://podminky.urs.cz/item/CS_URS_2025_02/741112801</t>
  </si>
  <si>
    <t>180</t>
  </si>
  <si>
    <t>135</t>
  </si>
  <si>
    <t>741113811</t>
  </si>
  <si>
    <t>Demontáž elektroinstalačních krabic nástěnných plastových kruhových nebo čtyřhranných</t>
  </si>
  <si>
    <t>-652060488</t>
  </si>
  <si>
    <t>https://podminky.urs.cz/item/CS_URS_2025_02/741113811</t>
  </si>
  <si>
    <t>82</t>
  </si>
  <si>
    <t>741113871</t>
  </si>
  <si>
    <t>Demontáž elektroinstalačních krabic rozvodek včetně odpojení vodičů lištových plastových čtyřhranných jednoduchých</t>
  </si>
  <si>
    <t>-121226647</t>
  </si>
  <si>
    <t>https://podminky.urs.cz/item/CS_URS_2025_02/741113871</t>
  </si>
  <si>
    <t>83</t>
  </si>
  <si>
    <t>741122851</t>
  </si>
  <si>
    <t>Demontáž kabelů měděných uložených volně nebo v liště plných kulatých počtu a průřezu žil 2x1,5 až 6 mm2, 3x1,5 až 10 mm2, 4x1,5 až 10 mm2, 5x1,5 až 6 mm2, 7x1,5 až 4 mm2, 12x1,5 mm2</t>
  </si>
  <si>
    <t>1238965877</t>
  </si>
  <si>
    <t>https://podminky.urs.cz/item/CS_URS_2025_02/741122851</t>
  </si>
  <si>
    <t>315</t>
  </si>
  <si>
    <t>456</t>
  </si>
  <si>
    <t>84</t>
  </si>
  <si>
    <t>741122857</t>
  </si>
  <si>
    <t>Demontáž kabelů měděných uložených volně nebo v liště plných kulatých počtu a průřezu žil 3x50 až 70 mm2, 3x35+25 mm2, 4x35 mm2, 37x2,5 mm2, 48x2,5 mm2</t>
  </si>
  <si>
    <t>-294581560</t>
  </si>
  <si>
    <t>https://podminky.urs.cz/item/CS_URS_2025_02/741122857</t>
  </si>
  <si>
    <t>Propoj RH.Pekárna - 3.NP</t>
  </si>
  <si>
    <t>85</t>
  </si>
  <si>
    <t>741126811</t>
  </si>
  <si>
    <t>Demontáž kabelů hliníkových uložených volně plných nebo laněných kulatých počtu a průřezu žil 2x16 až 35 mm2, 3x16 až 95 mm2</t>
  </si>
  <si>
    <t>-1112385243</t>
  </si>
  <si>
    <t>https://podminky.urs.cz/item/CS_URS_2025_02/741126811</t>
  </si>
  <si>
    <t>Demontáž přívod RH - RP10, RSM1</t>
  </si>
  <si>
    <t>86</t>
  </si>
  <si>
    <t>742121801</t>
  </si>
  <si>
    <t>Demontáž kabelů sdělovacích pro vnitřní rozvody</t>
  </si>
  <si>
    <t>-93360266</t>
  </si>
  <si>
    <t>https://podminky.urs.cz/item/CS_URS_2025_02/742121801</t>
  </si>
  <si>
    <t>Poznámka k položce:_x000d_
Telefoní rozvod, rozvod STA, rozhlas, jednotný čas, PZTS atd.</t>
  </si>
  <si>
    <t>380</t>
  </si>
  <si>
    <t>420</t>
  </si>
  <si>
    <t>87</t>
  </si>
  <si>
    <t>742124801</t>
  </si>
  <si>
    <t>Demontáž kabelů datových FTP, UTP, STP pro vnitřní rozvody ze žlabu nebo lišty</t>
  </si>
  <si>
    <t>-766878193</t>
  </si>
  <si>
    <t>https://podminky.urs.cz/item/CS_URS_2025_02/742124801</t>
  </si>
  <si>
    <t>112</t>
  </si>
  <si>
    <t>424</t>
  </si>
  <si>
    <t>88</t>
  </si>
  <si>
    <t>742330805-R1</t>
  </si>
  <si>
    <t>Demontáž rozvaděče stojanového 600x600mm - kompletní</t>
  </si>
  <si>
    <t>-71654580</t>
  </si>
  <si>
    <t>Poznámka k položce:_x000d_
Demontáž stávajícího datového rozvaděče vč. veškerého vybavení</t>
  </si>
  <si>
    <t>2.NP - stávající</t>
  </si>
  <si>
    <t>89</t>
  </si>
  <si>
    <t>742330811-R1</t>
  </si>
  <si>
    <t>Demontáž telefonní ústředny</t>
  </si>
  <si>
    <t>-1893685858</t>
  </si>
  <si>
    <t>Poznámka k položce:_x000d_
stávající TU ATUS</t>
  </si>
  <si>
    <t>90</t>
  </si>
  <si>
    <t>742340811</t>
  </si>
  <si>
    <t>Demontáž jednotného času přijímače synchronizovaného signálu</t>
  </si>
  <si>
    <t>-1148932074</t>
  </si>
  <si>
    <t>https://podminky.urs.cz/item/CS_URS_2025_02/742340811</t>
  </si>
  <si>
    <t>91</t>
  </si>
  <si>
    <t>742340803</t>
  </si>
  <si>
    <t>Demontáž jednotného času hodin hlavních jednotného času</t>
  </si>
  <si>
    <t>-368306232</t>
  </si>
  <si>
    <t>https://podminky.urs.cz/item/CS_URS_2025_02/742340803</t>
  </si>
  <si>
    <t>92</t>
  </si>
  <si>
    <t>742340801</t>
  </si>
  <si>
    <t>Demontáž jednotného času hodin závěsných oboustranných nebo nástěných</t>
  </si>
  <si>
    <t>-631892886</t>
  </si>
  <si>
    <t>https://podminky.urs.cz/item/CS_URS_2025_02/742340801</t>
  </si>
  <si>
    <t>93</t>
  </si>
  <si>
    <t>742410801</t>
  </si>
  <si>
    <t>Demontáž rozhlasu reproduktoru podhledového, nástěnného, směrového</t>
  </si>
  <si>
    <t>-482779361</t>
  </si>
  <si>
    <t>https://podminky.urs.cz/item/CS_URS_2025_02/742410801</t>
  </si>
  <si>
    <t>94</t>
  </si>
  <si>
    <t>742222832</t>
  </si>
  <si>
    <t>Demontáž příslušenství pro PZTS detektoru ze stěny nebo ze stropu</t>
  </si>
  <si>
    <t>-1150645892</t>
  </si>
  <si>
    <t>https://podminky.urs.cz/item/CS_URS_2025_02/742222832</t>
  </si>
  <si>
    <t>95</t>
  </si>
  <si>
    <t>742430801-R1</t>
  </si>
  <si>
    <t>Demontáž audiovizuální techniky - plátna včetně držáku a instalace</t>
  </si>
  <si>
    <t>-74490068</t>
  </si>
  <si>
    <t>Poznámka k položce:_x000d_
Demontáž konstrukce pro plátno v m.č. 3.10 - kompletní</t>
  </si>
  <si>
    <t>96</t>
  </si>
  <si>
    <t>741311815</t>
  </si>
  <si>
    <t>Demontáž spínačů bez zachování funkčnosti (do suti) nástěnných, pro prostředí normální do 10 A, připojení šroubové přes 2 svorky do 4 svorek</t>
  </si>
  <si>
    <t>1047168838</t>
  </si>
  <si>
    <t>https://podminky.urs.cz/item/CS_URS_2025_02/741311815</t>
  </si>
  <si>
    <t>97</t>
  </si>
  <si>
    <t>741311899-R1</t>
  </si>
  <si>
    <t>Demontáž stávajícího osoušeče rukou se zachováním ke zpětné montáži</t>
  </si>
  <si>
    <t>-578226188</t>
  </si>
  <si>
    <t>98</t>
  </si>
  <si>
    <t>741311857</t>
  </si>
  <si>
    <t>Demontáž spínačů bez zachování funkčnosti (do suti) nástěnných, pro prostředí venkovní nebo mokré přes 10 A, připojení šroubové přes 4 svorky</t>
  </si>
  <si>
    <t>-2144987343</t>
  </si>
  <si>
    <t>https://podminky.urs.cz/item/CS_URS_2025_02/741311857</t>
  </si>
  <si>
    <t>99</t>
  </si>
  <si>
    <t>741311865</t>
  </si>
  <si>
    <t>Demontáž spínačů bez zachování funkčnosti (do suti) polozapuštěných nebo zapuštěných, pro prostředí normální do 10 A, připojení bezšroubové přes 2 svorky do 4 svorek</t>
  </si>
  <si>
    <t>-254304393</t>
  </si>
  <si>
    <t>https://podminky.urs.cz/item/CS_URS_2025_02/741311865</t>
  </si>
  <si>
    <t>100</t>
  </si>
  <si>
    <t>741311897</t>
  </si>
  <si>
    <t>Demontáž spínačů bez zachování funkčnosti (do suti) polozapuštěných nebo zapuštěných, pro prostředí normální přes 10 A, připojení šroubové přes 4 svorky</t>
  </si>
  <si>
    <t>987524382</t>
  </si>
  <si>
    <t>https://podminky.urs.cz/item/CS_URS_2025_02/741311897</t>
  </si>
  <si>
    <t>101</t>
  </si>
  <si>
    <t>741315825</t>
  </si>
  <si>
    <t>Demontáž zásuvek bez zachování funkčnosti (do suti) domovních polozapuštěných nebo zapuštěných, pro prostředí normální do 16 A, připojení šroubové 2P+PE pro průběžnou montáž</t>
  </si>
  <si>
    <t>-1656708930</t>
  </si>
  <si>
    <t>https://podminky.urs.cz/item/CS_URS_2025_02/741315825</t>
  </si>
  <si>
    <t>741-REV</t>
  </si>
  <si>
    <t>Elektroinstalace - silnoproud revize</t>
  </si>
  <si>
    <t>102</t>
  </si>
  <si>
    <t>741810003-R1</t>
  </si>
  <si>
    <t>Zkoušky a prohlídky elektrických rozvodů a zařízení - celková prohlídka a vyhotovení revizní zprávy</t>
  </si>
  <si>
    <t>255130637</t>
  </si>
  <si>
    <t>Poznámka k položce:_x000d_
Výchozí revize obvodů rozvaděčů RH, RPZ, RP01, ZS1, ZS2, RP02, RSRV včetně přívodů a dalších částí instalace (provizirní úpravy pro přípravu 2. etapy)</t>
  </si>
  <si>
    <t>742-TRA</t>
  </si>
  <si>
    <t>Elektroinstalace - trasy (silnoproud + slaboproud)</t>
  </si>
  <si>
    <t>103</t>
  </si>
  <si>
    <t>741110501</t>
  </si>
  <si>
    <t>Montáž lišt a kanálků elektroinstalačních se spojkami, ohyby a rohy a s nasunutím do krabic protahovacích, šířky do 60 mm</t>
  </si>
  <si>
    <t>-1162223010</t>
  </si>
  <si>
    <t>https://podminky.urs.cz/item/CS_URS_2025_02/741110501</t>
  </si>
  <si>
    <t>104</t>
  </si>
  <si>
    <t>34571004</t>
  </si>
  <si>
    <t>lišta elektroinstalační vkládací hranatá PVC 20x20mm</t>
  </si>
  <si>
    <t>-1981048740</t>
  </si>
  <si>
    <t>284</t>
  </si>
  <si>
    <t>220</t>
  </si>
  <si>
    <t>105</t>
  </si>
  <si>
    <t>34571007</t>
  </si>
  <si>
    <t>lišta elektroinstalační vkládací hranatá PVC 40x20mm</t>
  </si>
  <si>
    <t>522041484</t>
  </si>
  <si>
    <t>124</t>
  </si>
  <si>
    <t>130</t>
  </si>
  <si>
    <t>106</t>
  </si>
  <si>
    <t>34571008</t>
  </si>
  <si>
    <t>lišta elektroinstalační vkládací hranatá PVC 40x40mm</t>
  </si>
  <si>
    <t>885414018</t>
  </si>
  <si>
    <t>107</t>
  </si>
  <si>
    <t>34571002</t>
  </si>
  <si>
    <t>lišta elektroinstalační vkládací hranatá PVC 60x40mm</t>
  </si>
  <si>
    <t>1237547092</t>
  </si>
  <si>
    <t>108</t>
  </si>
  <si>
    <t>741112051</t>
  </si>
  <si>
    <t>Montáž krabic elektroinstalačních bez napojení na trubky a lišty, demontáže a montáže víčka a přístroje protahovacích nebo odbočných lištových plastových odbočných</t>
  </si>
  <si>
    <t>-1100160330</t>
  </si>
  <si>
    <t>https://podminky.urs.cz/item/CS_URS_2025_02/741112051</t>
  </si>
  <si>
    <t>109</t>
  </si>
  <si>
    <t>34571498</t>
  </si>
  <si>
    <t>krabice lištová PVC odbočná čtvercová 80x80mm s víčkem</t>
  </si>
  <si>
    <t>730574724</t>
  </si>
  <si>
    <t>110</t>
  </si>
  <si>
    <t>741112071</t>
  </si>
  <si>
    <t>Montáž krabic elektroinstalačních bez napojení na trubky a lišty, demontáže a montáže víčka a přístroje přístrojových lištových plastových jednoduchých</t>
  </si>
  <si>
    <t>265468213</t>
  </si>
  <si>
    <t>https://podminky.urs.cz/item/CS_URS_2025_02/741112071</t>
  </si>
  <si>
    <t>111</t>
  </si>
  <si>
    <t>34571476</t>
  </si>
  <si>
    <t>krabice lištová PVC přístrojová čtvercová 80x80mm hluboká</t>
  </si>
  <si>
    <t>913021596</t>
  </si>
  <si>
    <t>21+1+1+11+2+8</t>
  </si>
  <si>
    <t>15+10+2+2+1+1+10</t>
  </si>
  <si>
    <t>741112072</t>
  </si>
  <si>
    <t>Montáž krabic elektroinstalačních bez napojení na trubky a lišty, demontáže a montáže víčka a přístroje přístrojových lištových plastových dvojitých</t>
  </si>
  <si>
    <t>1573637298</t>
  </si>
  <si>
    <t>https://podminky.urs.cz/item/CS_URS_2025_02/741112072</t>
  </si>
  <si>
    <t>113</t>
  </si>
  <si>
    <t>34571477</t>
  </si>
  <si>
    <t>krabice lištová PVC přístrojová obdélníková 160x80mm dvojnásobná</t>
  </si>
  <si>
    <t>1230325787</t>
  </si>
  <si>
    <t>114</t>
  </si>
  <si>
    <t>742110102</t>
  </si>
  <si>
    <t>Montáž kabelového žlabu šířky do 150 mm</t>
  </si>
  <si>
    <t>1433840665</t>
  </si>
  <si>
    <t>https://podminky.urs.cz/item/CS_URS_2025_02/742110102</t>
  </si>
  <si>
    <t>115</t>
  </si>
  <si>
    <t>34575603</t>
  </si>
  <si>
    <t>žlab kabelový drátěný ŽZ v do 60mm š do 150mm, včetně kotvících a montážních prvků</t>
  </si>
  <si>
    <t>176554676</t>
  </si>
  <si>
    <t xml:space="preserve">Poznámka k položce:_x000d_
Kabelová trasa nad podhledem chodby - slaboproud_x000d_
</t>
  </si>
  <si>
    <t>116</t>
  </si>
  <si>
    <t>742110104</t>
  </si>
  <si>
    <t>Montáž kabelového žlabu šířky přes 150 do 250 mm</t>
  </si>
  <si>
    <t>-1730293141</t>
  </si>
  <si>
    <t>https://podminky.urs.cz/item/CS_URS_2025_02/742110104</t>
  </si>
  <si>
    <t>117</t>
  </si>
  <si>
    <t>34575424</t>
  </si>
  <si>
    <t>žlab kabelový drátěný ŽZ v do 60mm š přes 150 do 250mm, včetně kotvících a montážních prvků</t>
  </si>
  <si>
    <t>-1261814797</t>
  </si>
  <si>
    <t>Poznámka k položce:_x000d_
Kabelová trasa nad podhledem chodby - silnoproud</t>
  </si>
  <si>
    <t>213</t>
  </si>
  <si>
    <t>210021055-R1</t>
  </si>
  <si>
    <t>Montáž kabelových příchytek kovových nebo plastových průměru do 60 mm</t>
  </si>
  <si>
    <t>51383474</t>
  </si>
  <si>
    <t>Poznámka k položce:_x000d_
Trasy nad podhledy</t>
  </si>
  <si>
    <t>214</t>
  </si>
  <si>
    <t>34571762-R1</t>
  </si>
  <si>
    <t>příchytka kovová jednostranná pro kabely do 5x6</t>
  </si>
  <si>
    <t>-1464434822</t>
  </si>
  <si>
    <t>146</t>
  </si>
  <si>
    <t>212</t>
  </si>
  <si>
    <t>35432545-R1</t>
  </si>
  <si>
    <t>spona kabelová (GRIP) 18-60mm</t>
  </si>
  <si>
    <t>-883092030</t>
  </si>
  <si>
    <t>154</t>
  </si>
  <si>
    <t>268</t>
  </si>
  <si>
    <t>741-PRV</t>
  </si>
  <si>
    <t>Elektroinstalace - přístroje, prvky (silnoproud + slaboproud)</t>
  </si>
  <si>
    <t>118</t>
  </si>
  <si>
    <t>741130001-R2</t>
  </si>
  <si>
    <t>Ukončení vodičů izolovaných s označením a zapojením na přístroji, průřezu žíly do 2,5 mm2</t>
  </si>
  <si>
    <t>32325076</t>
  </si>
  <si>
    <t>1. NP + 2.NP (vypínače a zásuvkydo 16A)</t>
  </si>
  <si>
    <t>36*2+1*3+11*4+13*4+2*4+3*4+1*2+18*6+83*6+2*2+1*4</t>
  </si>
  <si>
    <t>119</t>
  </si>
  <si>
    <t>741130003-R2</t>
  </si>
  <si>
    <t>Ukončení vodičů izolovaných s označením a zapojením na přístroji, průřezu žíly do 4 mm2</t>
  </si>
  <si>
    <t>-764509703</t>
  </si>
  <si>
    <t>1.NP + 2.NP - vypínače a zásuvky nad 16A</t>
  </si>
  <si>
    <t>1*5+3*4</t>
  </si>
  <si>
    <t>120</t>
  </si>
  <si>
    <t>741310101</t>
  </si>
  <si>
    <t>Montáž spínačů jedno nebo dvoupólových polozapuštěných nebo zapuštěných se zapojením vodičů bezšroubové připojení spínačů, řazení 1-jednopólových</t>
  </si>
  <si>
    <t>189749017</t>
  </si>
  <si>
    <t>https://podminky.urs.cz/item/CS_URS_2025_02/741310101</t>
  </si>
  <si>
    <t>121</t>
  </si>
  <si>
    <t>34539010</t>
  </si>
  <si>
    <t>přístroj spínače jednopólového, řazení 1, 1So bezšroubové svorky</t>
  </si>
  <si>
    <t>-1877381469</t>
  </si>
  <si>
    <t>122</t>
  </si>
  <si>
    <t>34539049</t>
  </si>
  <si>
    <t>kryt spínače jednoduchý</t>
  </si>
  <si>
    <t>1177097456</t>
  </si>
  <si>
    <t>123</t>
  </si>
  <si>
    <t>34539059</t>
  </si>
  <si>
    <t>rámeček jednonásobný</t>
  </si>
  <si>
    <t>-326534303</t>
  </si>
  <si>
    <t>741310104</t>
  </si>
  <si>
    <t>Montáž spínačů jedno nebo dvoupólových polozapuštěných nebo zapuštěných se zapojením vodičů bezšroubové připojení spínačů, řazení 2-dvoupólových</t>
  </si>
  <si>
    <t>-112230778</t>
  </si>
  <si>
    <t>https://podminky.urs.cz/item/CS_URS_2025_02/741310104</t>
  </si>
  <si>
    <t>125</t>
  </si>
  <si>
    <t>34539011</t>
  </si>
  <si>
    <t>přístroj spínače dvojpólového, řazení 2, 2S bezšroubové svorky</t>
  </si>
  <si>
    <t>1427200106</t>
  </si>
  <si>
    <t>126</t>
  </si>
  <si>
    <t>34539050</t>
  </si>
  <si>
    <t>kryt spínače dělený</t>
  </si>
  <si>
    <t>425011221</t>
  </si>
  <si>
    <t>127</t>
  </si>
  <si>
    <t>803806239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</si>
  <si>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</si>
  <si>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</si>
  <si>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751795807</t>
  </si>
  <si>
    <t>https://podminky.urs.cz/item/CS_URS_2025_02/741310231</t>
  </si>
  <si>
    <t>129</t>
  </si>
  <si>
    <t>34539002</t>
  </si>
  <si>
    <t>přístroj přepínače sériového, řazení 5 šroubové svorky</t>
  </si>
  <si>
    <t>-607260628</t>
  </si>
  <si>
    <t>1479892737</t>
  </si>
  <si>
    <t>131</t>
  </si>
  <si>
    <t>-632997552</t>
  </si>
  <si>
    <t>132</t>
  </si>
  <si>
    <t>741310122</t>
  </si>
  <si>
    <t>Montáž spínačů jedno nebo dvoupólových polozapuštěných nebo zapuštěných se zapojením vodičů bezšroubové připojení přepínačů, řazení 6-střídavých</t>
  </si>
  <si>
    <t>-42664476</t>
  </si>
  <si>
    <t>https://podminky.urs.cz/item/CS_URS_2025_02/741310122</t>
  </si>
  <si>
    <t>133</t>
  </si>
  <si>
    <t>34539016</t>
  </si>
  <si>
    <t>přístroj přepínače střídavého, řazení 6, 6So, 6S bezšroubové svorky</t>
  </si>
  <si>
    <t>528855439</t>
  </si>
  <si>
    <t>134</t>
  </si>
  <si>
    <t>85810125</t>
  </si>
  <si>
    <t>-1827614892</t>
  </si>
  <si>
    <t>136</t>
  </si>
  <si>
    <t>741310238</t>
  </si>
  <si>
    <t>Montáž spínačů jedno nebo dvoupólových polozapuštěných nebo zapuštěných se zapojením vodičů šroubové připojení, pro prostředí normální přepínačů, řazení 6+6-dvojitých střídavých</t>
  </si>
  <si>
    <t>-187830495</t>
  </si>
  <si>
    <t>https://podminky.urs.cz/item/CS_URS_2025_02/741310238</t>
  </si>
  <si>
    <t>137</t>
  </si>
  <si>
    <t>34539007</t>
  </si>
  <si>
    <t>přístroj přepínače dvojitého střídavého, řazení 6+6(6+1) šroubové svorky</t>
  </si>
  <si>
    <t>164029440</t>
  </si>
  <si>
    <t>138</t>
  </si>
  <si>
    <t>966189632</t>
  </si>
  <si>
    <t>139</t>
  </si>
  <si>
    <t>808454103</t>
  </si>
  <si>
    <t>140</t>
  </si>
  <si>
    <t>741310126</t>
  </si>
  <si>
    <t>Montáž spínačů jedno nebo dvoupólových polozapuštěných nebo zapuštěných se zapojením vodičů bezšroubové připojení přepínačů, řazení 7-křížových</t>
  </si>
  <si>
    <t>-1004288266</t>
  </si>
  <si>
    <t>https://podminky.urs.cz/item/CS_URS_2025_02/741310126</t>
  </si>
  <si>
    <t>141</t>
  </si>
  <si>
    <t>34539014</t>
  </si>
  <si>
    <t>přístroj přepínače křížového, řazení 7, 7So bezšroubové svorky</t>
  </si>
  <si>
    <t>1890607605</t>
  </si>
  <si>
    <t>142</t>
  </si>
  <si>
    <t>728413233</t>
  </si>
  <si>
    <t>143</t>
  </si>
  <si>
    <t>800274239</t>
  </si>
  <si>
    <t>144</t>
  </si>
  <si>
    <t>741310402</t>
  </si>
  <si>
    <t>Montáž spínačů tří nebo čtyřpólových nástěnných se zapojením vodičů, pro prostředí normální do 25 A</t>
  </si>
  <si>
    <t>881788119</t>
  </si>
  <si>
    <t>https://podminky.urs.cz/item/CS_URS_2025_02/741310402</t>
  </si>
  <si>
    <t>145</t>
  </si>
  <si>
    <t>34535110</t>
  </si>
  <si>
    <t>spínač nástěnný trojpólový v krytu IP65 25A</t>
  </si>
  <si>
    <t>1877267929</t>
  </si>
  <si>
    <t>741310111</t>
  </si>
  <si>
    <t>Montáž spínačů jedno nebo dvoupólových polozapuštěných nebo zapuštěných se zapojením vodičů bezšroubové připojení ovladačů, řazení 0/1-tlačítkových zapínacích/vypínacích</t>
  </si>
  <si>
    <t>-1840477571</t>
  </si>
  <si>
    <t>https://podminky.urs.cz/item/CS_URS_2025_02/741310111</t>
  </si>
  <si>
    <t>147</t>
  </si>
  <si>
    <t>34539021</t>
  </si>
  <si>
    <t>přístroj ovládače zapínacího, řazení 1/0, 1/0S, 1/0So bezšroubové svorky</t>
  </si>
  <si>
    <t>2094982817</t>
  </si>
  <si>
    <t>148</t>
  </si>
  <si>
    <t>1183264302</t>
  </si>
  <si>
    <t>149</t>
  </si>
  <si>
    <t>2041784727</t>
  </si>
  <si>
    <t>150</t>
  </si>
  <si>
    <t>741310113</t>
  </si>
  <si>
    <t>Montáž spínačů jedno nebo dvoupólových polozapuštěných nebo zapuštěných se zapojením vodičů bezšroubové připojení ovladačů, řazení 1/0S-tlačítkových zapínacích s doutnavkou</t>
  </si>
  <si>
    <t>615485335</t>
  </si>
  <si>
    <t>https://podminky.urs.cz/item/CS_URS_2025_02/741310113</t>
  </si>
  <si>
    <t>151</t>
  </si>
  <si>
    <t>-479620333</t>
  </si>
  <si>
    <t>152</t>
  </si>
  <si>
    <t>34539030</t>
  </si>
  <si>
    <t>doutnavka signalizační 2 mA (univerzální)</t>
  </si>
  <si>
    <t>-1363099927</t>
  </si>
  <si>
    <t>153</t>
  </si>
  <si>
    <t>34539051</t>
  </si>
  <si>
    <t>kryt spínače jednoduchý, s průzorem</t>
  </si>
  <si>
    <t>2076286010</t>
  </si>
  <si>
    <t>-1906439044</t>
  </si>
  <si>
    <t>155</t>
  </si>
  <si>
    <t>741313002</t>
  </si>
  <si>
    <t>Montáž zásuvek domovních se zapojením vodičů bezšroubové připojení polozapuštěných nebo zapuštěných 10/16 A, provedení 2P + PE dvojí zapojení pro průběžnou montáž</t>
  </si>
  <si>
    <t>416396743</t>
  </si>
  <si>
    <t>https://podminky.urs.cz/item/CS_URS_2025_02/741313002</t>
  </si>
  <si>
    <t>156</t>
  </si>
  <si>
    <t>34555241</t>
  </si>
  <si>
    <t>přístroj zásuvky zapuštěné jednonásobné, krytka s clonkami, bezšroubové svorky</t>
  </si>
  <si>
    <t>223108023</t>
  </si>
  <si>
    <t>157</t>
  </si>
  <si>
    <t>446285200</t>
  </si>
  <si>
    <t>158</t>
  </si>
  <si>
    <t>741313003</t>
  </si>
  <si>
    <t>Montáž zásuvek domovních se zapojením vodičů bezšroubové připojení polozapuštěných nebo zapuštěných 10/16 A, provedení 2x (2P + PE) dvojnásobná</t>
  </si>
  <si>
    <t>-830995584</t>
  </si>
  <si>
    <t>https://podminky.urs.cz/item/CS_URS_2025_02/741313003</t>
  </si>
  <si>
    <t>159</t>
  </si>
  <si>
    <t>34555242</t>
  </si>
  <si>
    <t>zásuvka zapuštěná dvojnásobná, šikmá, s clonkami, bezšroubové svorky</t>
  </si>
  <si>
    <t>1645889645</t>
  </si>
  <si>
    <t>160</t>
  </si>
  <si>
    <t>741313152</t>
  </si>
  <si>
    <t>Montáž zásuvek průmyslových se zapojením vodičů spojovacích, provedení IP 44 3P+N+PE 32 A</t>
  </si>
  <si>
    <t>532620025</t>
  </si>
  <si>
    <t>https://podminky.urs.cz/item/CS_URS_2025_02/741313152</t>
  </si>
  <si>
    <t>161</t>
  </si>
  <si>
    <t>35811343</t>
  </si>
  <si>
    <t>zásuvka spojovací 32A - 5pól, řazení 3P+N+PE IP44, bezšroubové svorky</t>
  </si>
  <si>
    <t>2136757438</t>
  </si>
  <si>
    <t>162</t>
  </si>
  <si>
    <t>741311071</t>
  </si>
  <si>
    <t>Montáž spínačů speciálních se zapojením vodičů tlačítka nouzového zastavení/vypnutí TOTAL STOP přisazeného nebo nástěnného</t>
  </si>
  <si>
    <t>2056730686</t>
  </si>
  <si>
    <t>https://podminky.urs.cz/item/CS_URS_2025_02/741311071</t>
  </si>
  <si>
    <t>163</t>
  </si>
  <si>
    <t>34532001-R1</t>
  </si>
  <si>
    <t>Spínač TOTAL STOP, nástěné provedení se sklíčkem, 2x kontakt</t>
  </si>
  <si>
    <t>-1319980442</t>
  </si>
  <si>
    <t>164</t>
  </si>
  <si>
    <t>741311002</t>
  </si>
  <si>
    <t>Montáž spínačů speciálních se zapojením vodičů soumrakových</t>
  </si>
  <si>
    <t>-83098878</t>
  </si>
  <si>
    <t>https://podminky.urs.cz/item/CS_URS_2025_02/741311002</t>
  </si>
  <si>
    <t>165</t>
  </si>
  <si>
    <t>40461077-R1</t>
  </si>
  <si>
    <t>spínač soumrakový exteriérový, s fotočlánkem, regulace 2 - 100LUX, spínání nočního osvětlení za soumraku, kabel 1m, nástěná montáž</t>
  </si>
  <si>
    <t>-355029706</t>
  </si>
  <si>
    <t>166</t>
  </si>
  <si>
    <t>741130023-R1</t>
  </si>
  <si>
    <t>Ukončení vodič izolovaný od 1,5 do 6 mm2 na kabelové svorce</t>
  </si>
  <si>
    <t>1843641258</t>
  </si>
  <si>
    <t>360</t>
  </si>
  <si>
    <t>167</t>
  </si>
  <si>
    <t>34562694</t>
  </si>
  <si>
    <t>svorkovnice krabicová bezšroubová jednopólová pro 3 vodiče 0,5-2,5mm2, 400V 24A</t>
  </si>
  <si>
    <t>1949192402</t>
  </si>
  <si>
    <t>168</t>
  </si>
  <si>
    <t>725291680</t>
  </si>
  <si>
    <t>Montáž doplňků zařízení koupelen a záchodů drobného elektrického zařízení osoušeče rukou</t>
  </si>
  <si>
    <t>-2010702338</t>
  </si>
  <si>
    <t>https://podminky.urs.cz/item/CS_URS_2025_02/725291680</t>
  </si>
  <si>
    <t>Poznámka k položce:_x000d_
Zpětná montáž stáajícíh demontovaných osoušečů</t>
  </si>
  <si>
    <t>169</t>
  </si>
  <si>
    <t>742330044</t>
  </si>
  <si>
    <t>Montáž strukturované kabeláže zásuvek datových pod omítku, do nábytku, do parapetního žlabu nebo podlahové krabice 1 až 6 pozic</t>
  </si>
  <si>
    <t>1140927155</t>
  </si>
  <si>
    <t>https://podminky.urs.cz/item/CS_URS_2025_02/742330044</t>
  </si>
  <si>
    <t>170</t>
  </si>
  <si>
    <t>37451004</t>
  </si>
  <si>
    <t>třmen se soklem (pro 2x keystone)</t>
  </si>
  <si>
    <t>1366332873</t>
  </si>
  <si>
    <t>7+2</t>
  </si>
  <si>
    <t>8+24</t>
  </si>
  <si>
    <t>171</t>
  </si>
  <si>
    <t>37451021</t>
  </si>
  <si>
    <t>kryt zásuvky komunikační přímé (2x), s kovovým upevňovacím třmenem</t>
  </si>
  <si>
    <t>1676932725</t>
  </si>
  <si>
    <t>172</t>
  </si>
  <si>
    <t>-144432701</t>
  </si>
  <si>
    <t>173</t>
  </si>
  <si>
    <t>742330049-R1</t>
  </si>
  <si>
    <t>Montáž strukturované kabeláže modulu Keystone cat. 6 UTP</t>
  </si>
  <si>
    <t>1821876929</t>
  </si>
  <si>
    <t>Poznámka k položce:_x000d_
ukončení na zásuvkách</t>
  </si>
  <si>
    <t>174</t>
  </si>
  <si>
    <t>37452025</t>
  </si>
  <si>
    <t>prvek ukončovací datového rozvodu keystone 1xRJ45 UTP Cat6 samořezný</t>
  </si>
  <si>
    <t>1029448709</t>
  </si>
  <si>
    <t>7+4</t>
  </si>
  <si>
    <t>8+48</t>
  </si>
  <si>
    <t>175</t>
  </si>
  <si>
    <t>37451210-R1</t>
  </si>
  <si>
    <t>záslepka do datové zásuvky, rozměr Keystone</t>
  </si>
  <si>
    <t>1033431464</t>
  </si>
  <si>
    <t>176</t>
  </si>
  <si>
    <t>742330051</t>
  </si>
  <si>
    <t>Montáž strukturované kabeláže zásuvek datových popis portu zásuvky</t>
  </si>
  <si>
    <t>1741786963</t>
  </si>
  <si>
    <t>https://podminky.urs.cz/item/CS_URS_2025_02/742330051</t>
  </si>
  <si>
    <t>7+2*2</t>
  </si>
  <si>
    <t>8+2*24</t>
  </si>
  <si>
    <t>177</t>
  </si>
  <si>
    <t>742330101</t>
  </si>
  <si>
    <t>Montáž strukturované kabeláže měření segmentu metalického s vyhotovením protokolu</t>
  </si>
  <si>
    <t>-997217992</t>
  </si>
  <si>
    <t>https://podminky.urs.cz/item/CS_URS_2025_02/742330101</t>
  </si>
  <si>
    <t>Propoj do vedlejší budovy</t>
  </si>
  <si>
    <t>197</t>
  </si>
  <si>
    <t>742330012R_18</t>
  </si>
  <si>
    <t>Montáž přístupového bodu WiFI</t>
  </si>
  <si>
    <t>-460600115</t>
  </si>
  <si>
    <t>198</t>
  </si>
  <si>
    <t>SLP_230546</t>
  </si>
  <si>
    <t>WiFi 6 nástěn.přístup. bod,2×2 OFDMA, 2x GE, Omada SDN, 5 let záruka</t>
  </si>
  <si>
    <t>534083555</t>
  </si>
  <si>
    <t>Poznámka k položce:_x000d_
 Ultra vysoké přenosové rychlosti WiFi 6: Simultánní rychlosti 574 Mbit/s v pásmu 2,4 GHz a 2 402 Mbit/s v pásmu 5 GHz poskytují výslednou přenosovou rychlost 2 976 Mbit/s v síti WiFi._x000d_
- Vysoce účinná síť WiFi 6: Větší počet připojených zařízení může využívat vyšších rychlostí._x000d_
- Centralizovaná cloudová správa: Díky integraci do platformy Omada SDN můžete celou síť spravovat lokálně nebo přes cloud prostřednictvím webového rozhraní nebo aplikace Omada._x000d_
- Kanál 160 MHz: Zdvojnásobte kapacitu dat přenášených během špičky v jednom datovém proudu s technologií HE160._x000d_
- Plynulé přepínání mezi připojenými zařízeními: Uživatelé se mohou volně pohybovat v pokryté oblasti, aniž by to mělo nějaký dopad na streamování videa a hlasové hovory._x000d_
- Omada Mesh: Umožňuje bezdrátovou konektivitu mezi přístupovými body k získání prodlouženého dosahu a flexibilního nasazení._x000d_
Technologie PoE+: Podporuje 802.3at PoE+ napájení pro usnadnění instalace</t>
  </si>
  <si>
    <t>199</t>
  </si>
  <si>
    <t>SLP_230550</t>
  </si>
  <si>
    <t>SW pro správu bezdrátových a klasických sítí, slouží pro real-time monitoring, zabezpečení WiFi sítí i pro četné diagnostické funkce, licence k přístupovému bodu</t>
  </si>
  <si>
    <t>412864939</t>
  </si>
  <si>
    <t>Poznámka k položce:_x000d_
SK SK</t>
  </si>
  <si>
    <t>742-SLP</t>
  </si>
  <si>
    <t>Elektroinstalace - slaboproudy</t>
  </si>
  <si>
    <t>178</t>
  </si>
  <si>
    <t>742330005</t>
  </si>
  <si>
    <t>Montáž strukturované kabeláže rozvaděče stojanového přes 30U</t>
  </si>
  <si>
    <t>-1162990300</t>
  </si>
  <si>
    <t>https://podminky.urs.cz/item/CS_URS_2025_02/742330005</t>
  </si>
  <si>
    <t>179</t>
  </si>
  <si>
    <t>35712032</t>
  </si>
  <si>
    <t>rozvaděč stojanový 19" celoskleněné dveře 42U/600x800mm</t>
  </si>
  <si>
    <t>-699729787</t>
  </si>
  <si>
    <t>742330021</t>
  </si>
  <si>
    <t>Montáž strukturované kabeláže příslušenství a ostatní práce k rozvaděčům police</t>
  </si>
  <si>
    <t>616331308</t>
  </si>
  <si>
    <t>https://podminky.urs.cz/item/CS_URS_2025_02/742330021</t>
  </si>
  <si>
    <t>181</t>
  </si>
  <si>
    <t>35712069</t>
  </si>
  <si>
    <t>police rozvaděče 19" perforovaná 1U/450mm nosnost 40kg</t>
  </si>
  <si>
    <t>-1431480366</t>
  </si>
  <si>
    <t>182</t>
  </si>
  <si>
    <t>742330022</t>
  </si>
  <si>
    <t>Montáž strukturované kabeláže příslušenství a ostatní práce k rozvaděčům napájecího panelu</t>
  </si>
  <si>
    <t>-1552236596</t>
  </si>
  <si>
    <t>https://podminky.urs.cz/item/CS_URS_2025_02/742330022</t>
  </si>
  <si>
    <t>183</t>
  </si>
  <si>
    <t>35712106</t>
  </si>
  <si>
    <t>panel rozvodný 19" 8x zásuvka dle ČSN max 16A kabel 3x1,5mm 2m</t>
  </si>
  <si>
    <t>-296375778</t>
  </si>
  <si>
    <t>184</t>
  </si>
  <si>
    <t>742330034</t>
  </si>
  <si>
    <t>Montáž strukturované kabeláže příslušenství a ostatní práce k rozvaděčům patch panelu 24 portů neosazeného</t>
  </si>
  <si>
    <t>-84628334</t>
  </si>
  <si>
    <t>https://podminky.urs.cz/item/CS_URS_2025_02/742330034</t>
  </si>
  <si>
    <t>185</t>
  </si>
  <si>
    <t>37451120</t>
  </si>
  <si>
    <t>patch panel neosazený 1U 24 portů 19" STP</t>
  </si>
  <si>
    <t>-1199808603</t>
  </si>
  <si>
    <t>DR1</t>
  </si>
  <si>
    <t>186</t>
  </si>
  <si>
    <t>1065218260</t>
  </si>
  <si>
    <t>Poznámka k položce:_x000d_
ukončení v DR1</t>
  </si>
  <si>
    <t>187</t>
  </si>
  <si>
    <t>1365749559</t>
  </si>
  <si>
    <t>9+48+2</t>
  </si>
  <si>
    <t>188</t>
  </si>
  <si>
    <t>742230801</t>
  </si>
  <si>
    <t>Demontáž kamerového systému DVR nebo NAS, nahrávacího zařízení pro kamery</t>
  </si>
  <si>
    <t>-152489249</t>
  </si>
  <si>
    <t>https://podminky.urs.cz/item/CS_URS_2025_02/742230801</t>
  </si>
  <si>
    <t>189</t>
  </si>
  <si>
    <t>742230001</t>
  </si>
  <si>
    <t>Montáž kamerového systému DVR nebo NAS, nahrávacího zařízení pro kamery</t>
  </si>
  <si>
    <t>2139313491</t>
  </si>
  <si>
    <t>https://podminky.urs.cz/item/CS_URS_2025_02/742230001</t>
  </si>
  <si>
    <t>Poznámka k položce:_x000d_
Zpětná montáž stávajícího záznamového zařízení po demontáži</t>
  </si>
  <si>
    <t>190</t>
  </si>
  <si>
    <t>742330811</t>
  </si>
  <si>
    <t>Demontáž strukturované kabeláže zařízení do rozvaděče switche, UPS, DVR, serveru</t>
  </si>
  <si>
    <t>1201223703</t>
  </si>
  <si>
    <t>https://podminky.urs.cz/item/CS_URS_2025_02/742330811</t>
  </si>
  <si>
    <t>191</t>
  </si>
  <si>
    <t>742330012</t>
  </si>
  <si>
    <t>Montáž strukturované kabeláže zařízení do rozvaděče switche, UPS, DVR, server bez nastavení</t>
  </si>
  <si>
    <t>-920793140</t>
  </si>
  <si>
    <t>https://podminky.urs.cz/item/CS_URS_2025_02/742330012</t>
  </si>
  <si>
    <t>DR1 - stávající</t>
  </si>
  <si>
    <t>DR1 - nový</t>
  </si>
  <si>
    <t>202</t>
  </si>
  <si>
    <t>SLP_230598</t>
  </si>
  <si>
    <t>26 portový POE+ gigabitový Easy Smart switch s 2 gigabitovými combo SFP/RJ45 sloty, 250W, 802.3af/at na 24 portech, rack, PoE Auto recovery, 5 let záruka</t>
  </si>
  <si>
    <t>-2092840374</t>
  </si>
  <si>
    <t>2. NP - DR1</t>
  </si>
  <si>
    <t>192</t>
  </si>
  <si>
    <t>742230804</t>
  </si>
  <si>
    <t>Demontáž kamerového systému kamery vnitřní</t>
  </si>
  <si>
    <t>2057185478</t>
  </si>
  <si>
    <t>https://podminky.urs.cz/item/CS_URS_2025_02/742230804</t>
  </si>
  <si>
    <t>193</t>
  </si>
  <si>
    <t>742230004</t>
  </si>
  <si>
    <t>Montáž kamerového systému vnitřní kamery</t>
  </si>
  <si>
    <t>-1241011869</t>
  </si>
  <si>
    <t>https://podminky.urs.cz/item/CS_URS_2025_02/742230004</t>
  </si>
  <si>
    <t>Poznámka k položce:_x000d_
Zpětná montáž stávajících kamer po demontáži</t>
  </si>
  <si>
    <t>99874</t>
  </si>
  <si>
    <t>Přesuny hmot - elektroinstalace</t>
  </si>
  <si>
    <t>194</t>
  </si>
  <si>
    <t>998741102</t>
  </si>
  <si>
    <t>Přesun hmot pro silnoproud stanovený z hmotnosti přesunovaného materiálu vodorovná dopravní vzdálenost do 50 m základní v objektech výšky přes 6 do 12 m</t>
  </si>
  <si>
    <t>t</t>
  </si>
  <si>
    <t>-891625927</t>
  </si>
  <si>
    <t>https://podminky.urs.cz/item/CS_URS_2025_02/998741102</t>
  </si>
  <si>
    <t>195</t>
  </si>
  <si>
    <t>469972112-R1</t>
  </si>
  <si>
    <t>Odvoz demontovaného zařízení při elektromontážích na skládku do 10 km</t>
  </si>
  <si>
    <t>-741158614</t>
  </si>
  <si>
    <t>3,756*0,6 'Přepočtené koeficientem množství</t>
  </si>
  <si>
    <t>196</t>
  </si>
  <si>
    <t>469973199-R1</t>
  </si>
  <si>
    <t>Poplatek za uložení elektroodpadu (skládkovné) na skládce směsného elektroodpadu</t>
  </si>
  <si>
    <t>898778896</t>
  </si>
  <si>
    <t>1102508_1 - 3 - OAHŠ HB Kyjovská - stavební konstrukce - etapa 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</si>
  <si>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</si>
  <si>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</si>
  <si>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</si>
  <si>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</si>
  <si>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</si>
  <si>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</si>
  <si>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 xml:space="preserve">    727 - Zdravotechnika - protipožární ochrana</t>
  </si>
  <si>
    <t xml:space="preserve">    763 - Konstrukce suché výstavby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</si>
  <si>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</si>
  <si>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</si>
  <si>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</si>
  <si>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HSV</t>
  </si>
  <si>
    <t>Práce a dodávky HSV</t>
  </si>
  <si>
    <t>Svislé a kompletní konstrukce</t>
  </si>
  <si>
    <t>342272225</t>
  </si>
  <si>
    <t>Příčky z pórobetonových tvárnic hladkých na tenké maltové lože objemová hmotnost do 500 kg/m3, tloušťka příčky 100 mm</t>
  </si>
  <si>
    <t>m2</t>
  </si>
  <si>
    <t>-1925039852</t>
  </si>
  <si>
    <t>https://podminky.urs.cz/item/CS_URS_2025_02/342272225</t>
  </si>
  <si>
    <t>E.02 - stavební konstrukce 1.NP - 1.etapa</t>
  </si>
  <si>
    <t>č123</t>
  </si>
  <si>
    <t>(0,7+0,3*2)*3</t>
  </si>
  <si>
    <t>(0,7+0,3)*3</t>
  </si>
  <si>
    <t>E.03 - stavební konstrukce 2.NP - 1.etapa</t>
  </si>
  <si>
    <t>č212</t>
  </si>
  <si>
    <t>(0,7+0,3*2)*3*2</t>
  </si>
  <si>
    <t>342291111</t>
  </si>
  <si>
    <t>Ukotvení příček polyuretanovou pěnou, tl. příčky do 100 mm</t>
  </si>
  <si>
    <t>-1658975343</t>
  </si>
  <si>
    <t>https://podminky.urs.cz/item/CS_URS_2025_02/342291111</t>
  </si>
  <si>
    <t>(0,7+0,3*2)</t>
  </si>
  <si>
    <t>(0,7+0,3)</t>
  </si>
  <si>
    <t>(0,7+0,3*2)*2</t>
  </si>
  <si>
    <t>342291121</t>
  </si>
  <si>
    <t>Ukotvení příček plochými kotvami, do konstrukce cihelné</t>
  </si>
  <si>
    <t>-7910007</t>
  </si>
  <si>
    <t>https://podminky.urs.cz/item/CS_URS_2025_02/342291121</t>
  </si>
  <si>
    <t>3*4</t>
  </si>
  <si>
    <t>Úpravy povrchů, podlahy a osazování výplní</t>
  </si>
  <si>
    <t>611325412-R1</t>
  </si>
  <si>
    <t>Oprava vápenocementové omítky vnitřních ploch hladké, tl. do 20 mm stropů, v rozsahu opravované plochy přes 5 do 10%</t>
  </si>
  <si>
    <t>1194391926</t>
  </si>
  <si>
    <t>263</t>
  </si>
  <si>
    <t>612131121</t>
  </si>
  <si>
    <t>Podkladní a spojovací vrstva vnitřních omítaných ploch penetrace disperzní nanášená ručně stěn</t>
  </si>
  <si>
    <t>32159325</t>
  </si>
  <si>
    <t>https://podminky.urs.cz/item/CS_URS_2025_02/612131121</t>
  </si>
  <si>
    <t>porobetonové příčky</t>
  </si>
  <si>
    <t>14,7</t>
  </si>
  <si>
    <t>612142001</t>
  </si>
  <si>
    <t>Pletivo vnitřních ploch v ploše nebo pruzích, na plném podkladu sklovláknité vtlačené do tmelu včetně tmelu stěn</t>
  </si>
  <si>
    <t>-960501298</t>
  </si>
  <si>
    <t>https://podminky.urs.cz/item/CS_URS_2025_02/612142001</t>
  </si>
  <si>
    <t>612321131</t>
  </si>
  <si>
    <t>Vápenocementový štuk vnitřních ploch tloušťky do 3 mm svislých konstrukcí stěn</t>
  </si>
  <si>
    <t>459609512</t>
  </si>
  <si>
    <t>https://podminky.urs.cz/item/CS_URS_2025_02/612321131</t>
  </si>
  <si>
    <t>612325411</t>
  </si>
  <si>
    <t>Oprava vápenocementové omítky vnitřních ploch hladké, tl. do 20 mm stěn, v rozsahu opravované plochy do 10%</t>
  </si>
  <si>
    <t>-569989244</t>
  </si>
  <si>
    <t>https://podminky.urs.cz/item/CS_URS_2025_02/612325411</t>
  </si>
  <si>
    <t xml:space="preserve">viz otlučení </t>
  </si>
  <si>
    <t>3055,047</t>
  </si>
  <si>
    <t>619991005</t>
  </si>
  <si>
    <t>Zakrytí vnitřních ploch před znečištěním PE fólií včetně pozdějšího odkrytí stěn nebo svislých ploch</t>
  </si>
  <si>
    <t>-2099494081</t>
  </si>
  <si>
    <t>https://podminky.urs.cz/item/CS_URS_2025_02/619991005</t>
  </si>
  <si>
    <t>1,78*2,1</t>
  </si>
  <si>
    <t>2,46*0,9</t>
  </si>
  <si>
    <t>2,07*1,51</t>
  </si>
  <si>
    <t>2,37*1,51</t>
  </si>
  <si>
    <t>5,32*1,51</t>
  </si>
  <si>
    <t>1,49*1,17</t>
  </si>
  <si>
    <t>1,77*1,16</t>
  </si>
  <si>
    <t>3,56*0,64</t>
  </si>
  <si>
    <t>2,41*0,9</t>
  </si>
  <si>
    <t>3,28*0,9</t>
  </si>
  <si>
    <t>0,9*0,9</t>
  </si>
  <si>
    <t>1,53*0,9</t>
  </si>
  <si>
    <t xml:space="preserve">ostatní </t>
  </si>
  <si>
    <t>300</t>
  </si>
  <si>
    <t>Mezisoučet</t>
  </si>
  <si>
    <t>2,5*2,04</t>
  </si>
  <si>
    <t>2,1*2,04</t>
  </si>
  <si>
    <t>2,37*2,04</t>
  </si>
  <si>
    <t>5,39*2,04</t>
  </si>
  <si>
    <t>1,54*2,37</t>
  </si>
  <si>
    <t>1,18*2,03*3</t>
  </si>
  <si>
    <t>2,36*2,03</t>
  </si>
  <si>
    <t>0,66*1,5</t>
  </si>
  <si>
    <t>4,34*1,5</t>
  </si>
  <si>
    <t>1,2*0,9*2</t>
  </si>
  <si>
    <t>2,4*1,5</t>
  </si>
  <si>
    <t>1,8*0,9</t>
  </si>
  <si>
    <t>1,35*2,04</t>
  </si>
  <si>
    <t>1,1*2,04*2</t>
  </si>
  <si>
    <t>0,5*1,75*2</t>
  </si>
  <si>
    <t>1,97*2,05</t>
  </si>
  <si>
    <t>2,71*2,04</t>
  </si>
  <si>
    <t>2,04*2,04</t>
  </si>
  <si>
    <t>2,39*2,04</t>
  </si>
  <si>
    <t>5,38*2,04</t>
  </si>
  <si>
    <t>1,48*2,04</t>
  </si>
  <si>
    <t>ostatní</t>
  </si>
  <si>
    <t>600</t>
  </si>
  <si>
    <t>619996117A-R1</t>
  </si>
  <si>
    <t>Provedení ochrany podlahy před poškození zakrytím</t>
  </si>
  <si>
    <t>-550314213</t>
  </si>
  <si>
    <t>641941111</t>
  </si>
  <si>
    <t>Osazování rámů kovových okenních na cementovou maltu, o ploše do 1 m2</t>
  </si>
  <si>
    <t>1666766250</t>
  </si>
  <si>
    <t>https://podminky.urs.cz/item/CS_URS_2025_02/641941111</t>
  </si>
  <si>
    <t>pozn.5</t>
  </si>
  <si>
    <t>56245711</t>
  </si>
  <si>
    <t>dvířka revizní 400x400 bílá se zámkem</t>
  </si>
  <si>
    <t>683345412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</si>
  <si>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</si>
  <si>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</si>
  <si>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</si>
  <si>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-2066722659</t>
  </si>
  <si>
    <t>https://podminky.urs.cz/item/CS_URS_2025_02/949101111</t>
  </si>
  <si>
    <t>19,95+2,88+8,81+1,02+0,94+14,43+13,29+4,69+1,04+39,29+19,89</t>
  </si>
  <si>
    <t>14,95+32,84</t>
  </si>
  <si>
    <t>1,79+51,55+18,62+10,57+55,43+17,25+16,68+27,06+5,66+7,3</t>
  </si>
  <si>
    <t>7,24+8,34+39,18+3,47+19,71</t>
  </si>
  <si>
    <t>463,87</t>
  </si>
  <si>
    <t>25,12+8,81+1,02+0,94+2,72+4,16+1,91+16,69+16,62+37,71</t>
  </si>
  <si>
    <t>9,58+107,95+146,16+21,76+11,28+90,42+8,37+12,29+12,14+7,68</t>
  </si>
  <si>
    <t>2,73+10,12+3,24+1,26+1,6+2,57+3,13+2,16+8,32+32,95</t>
  </si>
  <si>
    <t>16,5+13,75+14,97+1,44+1,25+1,71+1,71+1,44+1,44+17,6</t>
  </si>
  <si>
    <t>20,52+16,99+15,8+36,53+14,4</t>
  </si>
  <si>
    <t>787,46</t>
  </si>
  <si>
    <t>952901111</t>
  </si>
  <si>
    <t>Vyčištění budov nebo objektů před předáním do užívání budov bytové nebo občanské výstavby, světlé výšky podlaží do 4 m</t>
  </si>
  <si>
    <t>-1063169440</t>
  </si>
  <si>
    <t>https://podminky.urs.cz/item/CS_URS_2025_02/952901111</t>
  </si>
  <si>
    <t>Poznámka k položce:_x000d_
úklid proveden odprášením, zametením, vysátím, umytím vč. oken</t>
  </si>
  <si>
    <t>36,77*13,83</t>
  </si>
  <si>
    <t>4,64*2,39</t>
  </si>
  <si>
    <t>7,3*6,9</t>
  </si>
  <si>
    <t>(0,59+29,48+0,61)*(13,34+11,18)</t>
  </si>
  <si>
    <t>4,64*1,16</t>
  </si>
  <si>
    <t>(1,1+1,51+4,56+1,5+0,43)*(0,64+13,19+0,64)</t>
  </si>
  <si>
    <t>977151121</t>
  </si>
  <si>
    <t>Jádrové vrty diamantovými korunkami do stavebních materiálů (železobetonu, betonu, cihel, obkladů, dlažeb, kamene) průměru přes 110 do 120 mm</t>
  </si>
  <si>
    <t>67851178</t>
  </si>
  <si>
    <t>https://podminky.urs.cz/item/CS_URS_2025_02/977151121</t>
  </si>
  <si>
    <t>instalační šachty</t>
  </si>
  <si>
    <t>0,35*(2+2)</t>
  </si>
  <si>
    <t>0,35*(2+2+2)</t>
  </si>
  <si>
    <t>97899001</t>
  </si>
  <si>
    <t>Stěhování vnitřního vybavení (nábytku) z prostor dotčených stavbou</t>
  </si>
  <si>
    <t>442412288</t>
  </si>
  <si>
    <t>Poznámka k položce:_x000d_
Vystěhování vnitřního vybavení (nábytku) z prostor dotčených stavbou do jiných místností v rámci objektu. Místnosti pro nastěhování budou stanoveny objednatelem. Stěhování bude prováděno v rámci daného podlaží, nebo max. o 1 podlaží výše/níže. Stěhování bude na vzdálenost do max. 50m. V rámci každé dotčené místnosti bude provedeno stěhování jen překážejícího většího nábytku (skříně apod.). Ostatní prvky (stoly, lavice, židle, skříňky, nástěnky, obrazy, police...) vystěhuje uživatel.</t>
  </si>
  <si>
    <t>997</t>
  </si>
  <si>
    <t>Doprava suti a vybouraných hmot</t>
  </si>
  <si>
    <t>997013217</t>
  </si>
  <si>
    <t>Vnitrostaveništní doprava suti a vybouraných hmot vodorovně do 50 m s naložením ručně pro budovy a haly výšky přes 21 do 24 m</t>
  </si>
  <si>
    <t>1103700350</t>
  </si>
  <si>
    <t>https://podminky.urs.cz/item/CS_URS_2025_02/997013217</t>
  </si>
  <si>
    <t>997013501</t>
  </si>
  <si>
    <t>Odvoz suti a vybouraných hmot na skládku nebo meziskládku se složením, na vzdálenost do 1 km</t>
  </si>
  <si>
    <t>1226471510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</si>
  <si>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</si>
  <si>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</si>
  <si>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</si>
  <si>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-147762121</t>
  </si>
  <si>
    <t>https://podminky.urs.cz/item/CS_URS_2025_02/997013509</t>
  </si>
  <si>
    <t>2,820*4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</si>
  <si>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</si>
  <si>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</si>
  <si>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539921469</t>
  </si>
  <si>
    <t>https://podminky.urs.cz/item/CS_URS_2025_02/997013609</t>
  </si>
  <si>
    <t>2,820-1,415</t>
  </si>
  <si>
    <t>997013631</t>
  </si>
  <si>
    <t>Poplatek za uložení stavebního odpadu na skládce (skládkovné) směsného stavebního a demoličního zatříděného do Katalogu odpadů pod kódem 17 09 04</t>
  </si>
  <si>
    <t>1179760225</t>
  </si>
  <si>
    <t>https://podminky.urs.cz/item/CS_URS_2025_02/997013631</t>
  </si>
  <si>
    <t>5% z celku</t>
  </si>
  <si>
    <t>28,304*0,05</t>
  </si>
  <si>
    <t>998</t>
  </si>
  <si>
    <t>Přesun hmot</t>
  </si>
  <si>
    <t>998012043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</si>
  <si>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přes 12 do 24 m</t>
  </si>
  <si>
    <t>76689517</t>
  </si>
  <si>
    <t>https://podminky.urs.cz/item/CS_URS_2025_02/998012043</t>
  </si>
  <si>
    <t>727</t>
  </si>
  <si>
    <t>Zdravotechnika - protipožární ochrana</t>
  </si>
  <si>
    <t>727223105A</t>
  </si>
  <si>
    <t>Protipožární manžeta prostupu plastového potrubí D 110 mm stropem požární odolnost EI 30</t>
  </si>
  <si>
    <t>1261392376</t>
  </si>
  <si>
    <t>998727123</t>
  </si>
  <si>
    <t>Přesun hmot pro protipožární ochranu stanovený z hmotnosti přesunovaného materiálu vodorovná dopravní vzdálenost do 50 m ruční (bez užití mechanizace) v objektech výšky přes 12 do 24 m</t>
  </si>
  <si>
    <t>368732881</t>
  </si>
  <si>
    <t>https://podminky.urs.cz/item/CS_URS_2025_02/998727123</t>
  </si>
  <si>
    <t>763</t>
  </si>
  <si>
    <t>Konstrukce suché výstavby</t>
  </si>
  <si>
    <t>763121415</t>
  </si>
  <si>
    <t xml:space="preserve">M+D SDK svislého předělu deska 1xA 12,5 </t>
  </si>
  <si>
    <t>260043507</t>
  </si>
  <si>
    <t>https://podminky.urs.cz/item/CS_URS_2025_02/763121415</t>
  </si>
  <si>
    <t>pozn.1</t>
  </si>
  <si>
    <t>č117</t>
  </si>
  <si>
    <t>2,41*0,2</t>
  </si>
  <si>
    <t>2,62*0,20</t>
  </si>
  <si>
    <t>763131441</t>
  </si>
  <si>
    <t>Podhled ze sádrokartonových desek dvouvrstvá zavěšená spodní konstrukce z ocelových profilů CD, UD dvojitě opláštěná deskami protipožárními DF, tl. 2 x 12,5 mm, bez izolace, REI do 120</t>
  </si>
  <si>
    <t>-1354125953</t>
  </si>
  <si>
    <t>https://podminky.urs.cz/item/CS_URS_2025_02/763131441</t>
  </si>
  <si>
    <t>podhled P4</t>
  </si>
  <si>
    <t>č101</t>
  </si>
  <si>
    <t>3,36*2,52</t>
  </si>
  <si>
    <t>3,36*(1,9+0,83)</t>
  </si>
  <si>
    <t>č201</t>
  </si>
  <si>
    <t>3,36*1,25</t>
  </si>
  <si>
    <t>3,36*1,75</t>
  </si>
  <si>
    <t>763172453</t>
  </si>
  <si>
    <t>Montáž dvířek pro konstrukce ze sádrokartonových desek revizních protipožárních pro podhledy velikost (šxv) 400 x 400 mm</t>
  </si>
  <si>
    <t>999969463</t>
  </si>
  <si>
    <t>https://podminky.urs.cz/item/CS_URS_2025_02/763172453</t>
  </si>
  <si>
    <t>pozn.3</t>
  </si>
  <si>
    <t>59030761</t>
  </si>
  <si>
    <t>dvířka revizní protipožární pro stěny a podhledy EI 30 400x400 mm</t>
  </si>
  <si>
    <t>-447594855</t>
  </si>
  <si>
    <t>763431011</t>
  </si>
  <si>
    <t>Montáž podhledu minerálního včetně zavěšeného roštu polozapuštěného s panely vyjímatelnými, velikosti panelů do 0,36 m2</t>
  </si>
  <si>
    <t>159511412</t>
  </si>
  <si>
    <t>https://podminky.urs.cz/item/CS_URS_2025_02/763431011</t>
  </si>
  <si>
    <t>podhed P1</t>
  </si>
  <si>
    <t>č108+117+123+125</t>
  </si>
  <si>
    <t>19,89+16,68+39,18+19,71</t>
  </si>
  <si>
    <t>107,95</t>
  </si>
  <si>
    <t>59036523</t>
  </si>
  <si>
    <t>deska podhledová minerální polodrážka jemná hladká bílá 15x600x600mm</t>
  </si>
  <si>
    <t>-871669157</t>
  </si>
  <si>
    <t>203,41*1,05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</si>
  <si>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</si>
  <si>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</si>
  <si>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234081421</t>
  </si>
  <si>
    <t>https://podminky.urs.cz/item/CS_URS_2025_02/998763333</t>
  </si>
  <si>
    <t>767</t>
  </si>
  <si>
    <t>Konstrukce zámečnické</t>
  </si>
  <si>
    <t>767581802</t>
  </si>
  <si>
    <t>Demontáž podhledů lamel</t>
  </si>
  <si>
    <t>-685051515</t>
  </si>
  <si>
    <t>https://podminky.urs.cz/item/CS_URS_2025_02/767581802</t>
  </si>
  <si>
    <t>E.04 - stavební konstrukce 3.NP - 2.etapa</t>
  </si>
  <si>
    <t>č310</t>
  </si>
  <si>
    <t>58,12</t>
  </si>
  <si>
    <t>č311</t>
  </si>
  <si>
    <t>16,34</t>
  </si>
  <si>
    <t>č312</t>
  </si>
  <si>
    <t>6,47*(2,69+0,23)</t>
  </si>
  <si>
    <t>č319</t>
  </si>
  <si>
    <t>12,88</t>
  </si>
  <si>
    <t>č321</t>
  </si>
  <si>
    <t>15,57</t>
  </si>
  <si>
    <t>č322</t>
  </si>
  <si>
    <t>12,71</t>
  </si>
  <si>
    <t>č323</t>
  </si>
  <si>
    <t>E.05 - stavební konstrukce 4.NP - 2.etapa</t>
  </si>
  <si>
    <t>č407</t>
  </si>
  <si>
    <t>65,59</t>
  </si>
  <si>
    <t>767582800</t>
  </si>
  <si>
    <t>Demontáž podhledů roštů</t>
  </si>
  <si>
    <t>513277671</t>
  </si>
  <si>
    <t>https://podminky.urs.cz/item/CS_URS_2025_02/767582800</t>
  </si>
  <si>
    <t>783</t>
  </si>
  <si>
    <t>Dokončovací práce - nátěry</t>
  </si>
  <si>
    <t>783801201</t>
  </si>
  <si>
    <t>Příprava podkladu omítek před provedením nátěru obroušení</t>
  </si>
  <si>
    <t>1674764469</t>
  </si>
  <si>
    <t>https://podminky.urs.cz/item/CS_URS_2025_02/783801201</t>
  </si>
  <si>
    <t>Poznámka k položce:_x000d_
Příprava pro výmalbu soklů na chodbách a schodišti</t>
  </si>
  <si>
    <t>(8,75+3,36+1,43+0,15)*2*1,8</t>
  </si>
  <si>
    <t>-0,8*1,8*2</t>
  </si>
  <si>
    <t>-1,45*1,8</t>
  </si>
  <si>
    <t>č108</t>
  </si>
  <si>
    <t>(7,62+2,61)*2*1,8</t>
  </si>
  <si>
    <t>-0,9*1,8*2</t>
  </si>
  <si>
    <t>-1,25*1,8</t>
  </si>
  <si>
    <t>-1,45*1,8*2</t>
  </si>
  <si>
    <t>č109</t>
  </si>
  <si>
    <t>(4,28+0,27+3,7)*2*1,8</t>
  </si>
  <si>
    <t>-0,9*1,5+(0,1+0,1)*1,8</t>
  </si>
  <si>
    <t>-1,9*1,8+(0,3+0,3)*1,8</t>
  </si>
  <si>
    <t>(6,36+2,69+0,32)*2*1,8</t>
  </si>
  <si>
    <t>(15,01+2,61+0,3)*2*1,8</t>
  </si>
  <si>
    <t>-0,7*1,8*1</t>
  </si>
  <si>
    <t>-0,9*1,8*5</t>
  </si>
  <si>
    <t>-1,45*1,8*4</t>
  </si>
  <si>
    <t>č125</t>
  </si>
  <si>
    <t>(7,55+2,61)*2*1,8</t>
  </si>
  <si>
    <t>-0,8*1,8</t>
  </si>
  <si>
    <t>(7,43+3,36)*2*1,8</t>
  </si>
  <si>
    <t>-1,45*1,8+(0,1+0,1)*1,8</t>
  </si>
  <si>
    <t>(33,73+0,33+2,52+2,62+4,06+0,36+0,23+0,3*2)*2*1,8</t>
  </si>
  <si>
    <t>-0,9*1,8*12</t>
  </si>
  <si>
    <t>-1,81*1,5*2</t>
  </si>
  <si>
    <t>783813131</t>
  </si>
  <si>
    <t>Penetrační nátěr omítek hladkých omítek hladkých, zrnitých tenkovrstvých nebo štukových stupně členitosti 1 a 2 syntetický</t>
  </si>
  <si>
    <t>-1600691758</t>
  </si>
  <si>
    <t>https://podminky.urs.cz/item/CS_URS_2025_02/783813131</t>
  </si>
  <si>
    <t>Poznámka k položce:_x000d_
Penetrace pro výmalbu soklů na chodbácch a schodišti</t>
  </si>
  <si>
    <t>783827421</t>
  </si>
  <si>
    <t>Krycí (ochranný) nátěr omítek dvojnásobný hladkých omítek hladkých, zrnitých tenkovrstvých nebo štukových stupně členitosti 1 a 2 akrylátový</t>
  </si>
  <si>
    <t>1010059170</t>
  </si>
  <si>
    <t>https://podminky.urs.cz/item/CS_URS_2025_02/783827421</t>
  </si>
  <si>
    <t>Poznámka k položce:_x000d_
Krycí nátěr pro výmalbu soklu na chodbách a schodišti</t>
  </si>
  <si>
    <t>784</t>
  </si>
  <si>
    <t>Dokončovací práce - malby a tapety</t>
  </si>
  <si>
    <t>784121001</t>
  </si>
  <si>
    <t>Oškrabání malby v místnostech výšky do 3,80 m</t>
  </si>
  <si>
    <t>977673832</t>
  </si>
  <si>
    <t>https://podminky.urs.cz/item/CS_URS_2025_02/784121001</t>
  </si>
  <si>
    <t>stropy</t>
  </si>
  <si>
    <t>stěny</t>
  </si>
  <si>
    <t>(8,75+3,36+1,43+0,15)*2*3,26</t>
  </si>
  <si>
    <t>č102</t>
  </si>
  <si>
    <t>(1,66+0,29+1,51)*2*(3-1,5)</t>
  </si>
  <si>
    <t>č103</t>
  </si>
  <si>
    <t>(3,14+0,24+3,69+0,62)*2*(3-1,5)</t>
  </si>
  <si>
    <t>č104</t>
  </si>
  <si>
    <t>(1,16+0,88)*2*(3-1,5)</t>
  </si>
  <si>
    <t>č105</t>
  </si>
  <si>
    <t>(1,16+0,81)*2*(3-1,5)</t>
  </si>
  <si>
    <t>č106</t>
  </si>
  <si>
    <t>(5,28+2,78+0,49)*2*3</t>
  </si>
  <si>
    <t>č106a</t>
  </si>
  <si>
    <t>(3,92+1,79+1,6+0,48)*2*3</t>
  </si>
  <si>
    <t>č106b</t>
  </si>
  <si>
    <t>(0,88+2,68+1,62+0,08)*2*(3-1,5)</t>
  </si>
  <si>
    <t>č106c</t>
  </si>
  <si>
    <t>(1,4+0,74)*2*(3-1,5)</t>
  </si>
  <si>
    <t>č107</t>
  </si>
  <si>
    <t>(6,33+6,26+0,3)*2*(3-1,5)</t>
  </si>
  <si>
    <t>-5,32*1,51+(5,32+1,51*2)*0,4</t>
  </si>
  <si>
    <t>(7,62+2,61)*2*3</t>
  </si>
  <si>
    <t>(4,28+0,27+3,7)*2*3</t>
  </si>
  <si>
    <t>č110+111</t>
  </si>
  <si>
    <t>(6,08+4,64+0,33)*2*3</t>
  </si>
  <si>
    <t>(0,3+1,29+1,14+0,49+0,21+1,19+0,69+0,29+0,94*4+0,32+0,22)*2*3</t>
  </si>
  <si>
    <t>-1,94*2,09*2+(1,94+2,09*2)*0,15</t>
  </si>
  <si>
    <t>č112</t>
  </si>
  <si>
    <t>(5,4+5,6+2,33+0,4+1,53+3,19*4+0,1)*2*3</t>
  </si>
  <si>
    <t>-2,65*2,77*4+(2,65+2,77*2)*0,4*2</t>
  </si>
  <si>
    <t>č113</t>
  </si>
  <si>
    <t>(5,91+3,19)*2*3</t>
  </si>
  <si>
    <t>č115</t>
  </si>
  <si>
    <t>(9,3+6+0,4)*2*3</t>
  </si>
  <si>
    <t>č116</t>
  </si>
  <si>
    <t>(5,89+3,08+0,9*3)*2*(3-1,5)</t>
  </si>
  <si>
    <t>(6,36+2,69+0,32)*2*3</t>
  </si>
  <si>
    <t>č118</t>
  </si>
  <si>
    <t>(6,36+4,34+0,5)*2*3</t>
  </si>
  <si>
    <t>č119</t>
  </si>
  <si>
    <t>(3,88+1,46)*2*3</t>
  </si>
  <si>
    <t>č120</t>
  </si>
  <si>
    <t>(2,38+1,46)*2*(3-1,5)</t>
  </si>
  <si>
    <t>č121</t>
  </si>
  <si>
    <t>(3,24+1,06+1,22)*2*3</t>
  </si>
  <si>
    <t>č122</t>
  </si>
  <si>
    <t>(3,1+1,43)*2*3</t>
  </si>
  <si>
    <t>(15,01+2,61)*2*(3-1,5)</t>
  </si>
  <si>
    <t>č124</t>
  </si>
  <si>
    <t>(7,55+2,61)*2*(3-1,5)</t>
  </si>
  <si>
    <t>(7,43+3,36)*2*(3,3-1,8)</t>
  </si>
  <si>
    <t>č202</t>
  </si>
  <si>
    <t>(0,24+1,83+0,89+0,42+4,4)*2*(3,3-1,5)</t>
  </si>
  <si>
    <t>č203</t>
  </si>
  <si>
    <t>(1,16+0,9)*2*(3,3-1,5)</t>
  </si>
  <si>
    <t>č204</t>
  </si>
  <si>
    <t>č205</t>
  </si>
  <si>
    <t>(2+0,76+0,66)*2*(3,3-1,5)</t>
  </si>
  <si>
    <t>č208</t>
  </si>
  <si>
    <t>(6,33+2,29+0,4)*2*3,3</t>
  </si>
  <si>
    <t>-2,1*2,04+(2,1+2,04*2)*0,4</t>
  </si>
  <si>
    <t>č209</t>
  </si>
  <si>
    <t>(6,33+2,44+0,3)*2*3,3</t>
  </si>
  <si>
    <t>2,44*(3,27-3,07)*2</t>
  </si>
  <si>
    <t>-2,37*2,04+(2,37+2,04*2)*0,4</t>
  </si>
  <si>
    <t>č210</t>
  </si>
  <si>
    <t>(5,99+6,33+0,34)*2*3,3</t>
  </si>
  <si>
    <t>5,99*(3,27-3,07)*2</t>
  </si>
  <si>
    <t>-5,39*2,04+(5,39+2,4*2)*0,4</t>
  </si>
  <si>
    <t>č211</t>
  </si>
  <si>
    <t>(0,79+0,4+2,619+2,52+0,4)*2*3,3</t>
  </si>
  <si>
    <t>(33,73+0,33+2,52+2,62+4,06+0,36+0,23)*2*(3,3-1,8)</t>
  </si>
  <si>
    <t>č213</t>
  </si>
  <si>
    <t>(0,31+11,56+0,32+12,18+0,31*2+0,33*2+0,32*3+0,2+0,32*3)*2*3,36</t>
  </si>
  <si>
    <t>11,56*(3,36-3,07)*4</t>
  </si>
  <si>
    <t>(0,32+0,32)*2*3,07*2</t>
  </si>
  <si>
    <t>-2,36*2,03+(2,36+2,03*2)*0,4</t>
  </si>
  <si>
    <t>č214</t>
  </si>
  <si>
    <t>(2,65+0,4+2,6+3,7+0,24+0,4*2)*2*3,3</t>
  </si>
  <si>
    <t>2,61*(3,27-3,07)*2</t>
  </si>
  <si>
    <t>č215</t>
  </si>
  <si>
    <t>(6,42+1,46+0,34)*2*(3,36-2)</t>
  </si>
  <si>
    <t>č216</t>
  </si>
  <si>
    <t>(6,52+5,6+0,25+7,85+0,1+1,8+3+0,1)*(3,36-2)</t>
  </si>
  <si>
    <t>č217</t>
  </si>
  <si>
    <t>(3,29+2,6)*2*(3,25-2)</t>
  </si>
  <si>
    <t>č218</t>
  </si>
  <si>
    <t>(4,22+3+0,52)*2*3,25</t>
  </si>
  <si>
    <t>č219</t>
  </si>
  <si>
    <t>(4,22+2,85)*2*(3,25-2)</t>
  </si>
  <si>
    <t>č220</t>
  </si>
  <si>
    <t>(4,22+2,6)*2*3,25</t>
  </si>
  <si>
    <t>č221</t>
  </si>
  <si>
    <t>(2,1+1,3)*2*3,25</t>
  </si>
  <si>
    <t>č222</t>
  </si>
  <si>
    <t>(5,62+1,8)*2*3,25</t>
  </si>
  <si>
    <t>-1,45*2</t>
  </si>
  <si>
    <t>č223</t>
  </si>
  <si>
    <t>(1,4+0,1+1,2+1,2)*2*(3,25-1,5)</t>
  </si>
  <si>
    <t>č224</t>
  </si>
  <si>
    <t>(1,4+1)*2*(3,25-1,8)</t>
  </si>
  <si>
    <t>č225</t>
  </si>
  <si>
    <t>(1,4+1,2)*2*(3,25-1,8)</t>
  </si>
  <si>
    <t>č226</t>
  </si>
  <si>
    <t>(2,1+1,2)*2*(3,25-1,5)</t>
  </si>
  <si>
    <t>č227</t>
  </si>
  <si>
    <t>(2,3+1,36)*2*(3,25-1,5)</t>
  </si>
  <si>
    <t>č228</t>
  </si>
  <si>
    <t>(1,8+1,2)*2*(3,25-1,5)</t>
  </si>
  <si>
    <t>č230</t>
  </si>
  <si>
    <t>(13,2+10,3+1,1+0,4)*2*3,3</t>
  </si>
  <si>
    <t>č231</t>
  </si>
  <si>
    <t>(5,03+0,28+2,98+0,1*2)*2*3,3</t>
  </si>
  <si>
    <t>č232</t>
  </si>
  <si>
    <t>(4,15+3,35)*2*3,3</t>
  </si>
  <si>
    <t>č233</t>
  </si>
  <si>
    <t>(4,22+3,7+0,1)*2*3,3</t>
  </si>
  <si>
    <t>č234</t>
  </si>
  <si>
    <t>(1,6+0,9)*2*(3,3-1,8)</t>
  </si>
  <si>
    <t>č235</t>
  </si>
  <si>
    <t>č236</t>
  </si>
  <si>
    <t>(1,9+1)*2*(3,3-1,8)</t>
  </si>
  <si>
    <t>č237</t>
  </si>
  <si>
    <t>č238</t>
  </si>
  <si>
    <t>č239</t>
  </si>
  <si>
    <t>č240</t>
  </si>
  <si>
    <t>(4,8+3,7+0,4*2)*2*3,3</t>
  </si>
  <si>
    <t>3,7*(3,27-3,07)*2</t>
  </si>
  <si>
    <t>č241</t>
  </si>
  <si>
    <t>(6,3+0,39+2,91+0,4)*2*3,3</t>
  </si>
  <si>
    <t>-2,71*2,04+(2,71+2,04*2)*0,5</t>
  </si>
  <si>
    <t>č242</t>
  </si>
  <si>
    <t>(6,3+2,55+0,29)*2*3,3</t>
  </si>
  <si>
    <t>2,55*(3,27-3,07)*2</t>
  </si>
  <si>
    <t>-2,04*2,04+(2,04+2,04*2)*0,5</t>
  </si>
  <si>
    <t>č243</t>
  </si>
  <si>
    <t>(6,3+2,43+0,24)*2*3,3</t>
  </si>
  <si>
    <t>-2,39*2,04+(2,39+2,04*2)*0,5</t>
  </si>
  <si>
    <t>č244</t>
  </si>
  <si>
    <t>(5,45+0,4+6,29+0,4)*2*3,3</t>
  </si>
  <si>
    <t>-5,38*2,04+(5,38+2,04*2)*0,5</t>
  </si>
  <si>
    <t>č245</t>
  </si>
  <si>
    <t>(6,29+0,4+1,82+0,13+0,4+0,14)*2*3,3</t>
  </si>
  <si>
    <t>784181101</t>
  </si>
  <si>
    <t>Penetrace podkladu jednonásobná základní akrylátová bezbarvá v místnostech výšky do 3,80 m</t>
  </si>
  <si>
    <t>267205332</t>
  </si>
  <si>
    <t>https://podminky.urs.cz/item/CS_URS_2025_02/784181101</t>
  </si>
  <si>
    <t>(8,75+3,36+1,43+0,15)*2*(3,26-1,8)</t>
  </si>
  <si>
    <t>(3,92+1,79+1,6+0,48)*2*(3-1,8)</t>
  </si>
  <si>
    <t>(6,33+6,26+0,3)*2*3</t>
  </si>
  <si>
    <t>(7,62+2,61)*2*(3-1,8)</t>
  </si>
  <si>
    <t>(6,36+2,69+0,32)*2*(3-1,8)</t>
  </si>
  <si>
    <t>(7,55+2,61)*2*(3-1,8)</t>
  </si>
  <si>
    <t>784211121</t>
  </si>
  <si>
    <t>Malby z malířských směsí oděruvzdorných za mokra dvojnásobné, bílé za mokra oděruvzdorné středně v místnostech výšky do 3,80 m</t>
  </si>
  <si>
    <t>-387956596</t>
  </si>
  <si>
    <t>https://podminky.urs.cz/item/CS_URS_2025_02/784211121</t>
  </si>
  <si>
    <t>1102508_2 - OAHŠ HB Kyjovská - rekonstrukce elektroinstalace - etapa 2</t>
  </si>
  <si>
    <t>1102508_2 - 1 - OAHŠ HB Kyjovská - VRN - etapa 2</t>
  </si>
  <si>
    <t>043002000-R2</t>
  </si>
  <si>
    <t>Zkoušky a ostatní měření - zkoušky funkčnosti po zpětném připojení stávajících technologií - CCTV - vč. protokolu</t>
  </si>
  <si>
    <t>1102508_2 - 2 - OAHŠ HB Kyjovská - elektroinstalace - etapa 2</t>
  </si>
  <si>
    <t>RP03</t>
  </si>
  <si>
    <t>21+24</t>
  </si>
  <si>
    <t>RP03.1</t>
  </si>
  <si>
    <t>11+20</t>
  </si>
  <si>
    <t>RP03.2</t>
  </si>
  <si>
    <t>9+25</t>
  </si>
  <si>
    <t>RP04</t>
  </si>
  <si>
    <t>RP04.1</t>
  </si>
  <si>
    <t>3+12</t>
  </si>
  <si>
    <t>203</t>
  </si>
  <si>
    <t>1508655983</t>
  </si>
  <si>
    <t>204</t>
  </si>
  <si>
    <t>1499506635</t>
  </si>
  <si>
    <t>-315006865</t>
  </si>
  <si>
    <t>-1380287970</t>
  </si>
  <si>
    <t>R.Pekárna</t>
  </si>
  <si>
    <t>936289923</t>
  </si>
  <si>
    <t>35711099-R10</t>
  </si>
  <si>
    <t>Rozvaděč RP03.1 podle výkresu C.2031, přisazený</t>
  </si>
  <si>
    <t>3. NP - RP03</t>
  </si>
  <si>
    <t>4. NP</t>
  </si>
  <si>
    <t>35711099-R12</t>
  </si>
  <si>
    <t>Rozvaděč RP03.2 podle výkresu C.2032, přisazený</t>
  </si>
  <si>
    <t>3. NP - RP03.2</t>
  </si>
  <si>
    <t>35711099-R13</t>
  </si>
  <si>
    <t>Rozvaděč RP04.1 podle výkresu C.2041, přisazený</t>
  </si>
  <si>
    <t>3. NP</t>
  </si>
  <si>
    <t>4. NP - RP04.1</t>
  </si>
  <si>
    <t>35711099-R14</t>
  </si>
  <si>
    <t>Rozvaděč RP03 podle výkresu C.203, zapuštěný</t>
  </si>
  <si>
    <t>Rozvaděč RP04 podle výkresu C.204, zapuštěný</t>
  </si>
  <si>
    <t>4. NP - RP04</t>
  </si>
  <si>
    <t>741210833-R1</t>
  </si>
  <si>
    <t>Demontáž rozvodnic plastových, uložených na povrchu, krytí do IPx 4, plochy přes 0,2 m2 - kompletní demontáž včetně kabeláže a jistících prvků</t>
  </si>
  <si>
    <t>619751433</t>
  </si>
  <si>
    <t>3.NP - R.SAT, RK</t>
  </si>
  <si>
    <t>4.NP - R405</t>
  </si>
  <si>
    <t>3. NP - RS3</t>
  </si>
  <si>
    <t>4. NP - RS4</t>
  </si>
  <si>
    <t>4.NP</t>
  </si>
  <si>
    <t>3.NP</t>
  </si>
  <si>
    <t>3. NP - RP03 - RP03.1, RP03 - RP03.2</t>
  </si>
  <si>
    <t>24+32</t>
  </si>
  <si>
    <t>4. NP - RP02 - RSRV</t>
  </si>
  <si>
    <t>56*1,15 'Přepočtené koeficientem množství</t>
  </si>
  <si>
    <t>3. NP - RH - RP03</t>
  </si>
  <si>
    <t>4.NP - RH - RP04</t>
  </si>
  <si>
    <t>84*1,15 'Přepočtené koeficientem množství</t>
  </si>
  <si>
    <t>3.NP - RH.Pekárna - R.Pekárna</t>
  </si>
  <si>
    <t>3.NP - RP03 + RP03.1 + RP03.2</t>
  </si>
  <si>
    <t>610+0+0</t>
  </si>
  <si>
    <t>4.NP - RP04 + RP04.1</t>
  </si>
  <si>
    <t>430+0</t>
  </si>
  <si>
    <t>1040*1,15 'Přepočtené koeficientem množství</t>
  </si>
  <si>
    <t>540+0+0</t>
  </si>
  <si>
    <t>380+0</t>
  </si>
  <si>
    <t>920*1,15 'Přepočtené koeficientem množství</t>
  </si>
  <si>
    <t>4.NP - RP04 - RP04.1</t>
  </si>
  <si>
    <t>3.NP RP03 - RP03.1, RP03 - RP03.2</t>
  </si>
  <si>
    <t>30+48</t>
  </si>
  <si>
    <t>78*1,15 'Přepočtené koeficientem množství</t>
  </si>
  <si>
    <t>1.NP - 3.NP RH - RP03</t>
  </si>
  <si>
    <t>1.NP - 4.NP RH - RP04</t>
  </si>
  <si>
    <t>92*1,15 'Přepočtené koeficientem množství</t>
  </si>
  <si>
    <t>3.NP RP03.1 - tlačítko provětrání</t>
  </si>
  <si>
    <t>21*65</t>
  </si>
  <si>
    <t>19*72</t>
  </si>
  <si>
    <t>2733*1,2 'Přepočtené koeficientem množství</t>
  </si>
  <si>
    <t>234</t>
  </si>
  <si>
    <t>520</t>
  </si>
  <si>
    <t>354</t>
  </si>
  <si>
    <t>Propoj R.Pekárna - 3.NP</t>
  </si>
  <si>
    <t>Demontáž přívod RH - RS3, RS4</t>
  </si>
  <si>
    <t>280</t>
  </si>
  <si>
    <t>222</t>
  </si>
  <si>
    <t>19+7+2+2+1+2+5+9+6+12</t>
  </si>
  <si>
    <t>16+1+5+2+2+3+8+6</t>
  </si>
  <si>
    <t>26+8</t>
  </si>
  <si>
    <t>24+4</t>
  </si>
  <si>
    <t>89217492</t>
  </si>
  <si>
    <t xml:space="preserve"> kus</t>
  </si>
  <si>
    <t>-418287223</t>
  </si>
  <si>
    <t>příchytka kabelová (GRIP) 18-60mm</t>
  </si>
  <si>
    <t>2024220633</t>
  </si>
  <si>
    <t>244</t>
  </si>
  <si>
    <t>3. NP + 4.NP (vypínače a zásuvkydo 16A)</t>
  </si>
  <si>
    <t>35*2+8*4+13*4+7*4+3*4+2*2+7*6+50*6</t>
  </si>
  <si>
    <t>9+3</t>
  </si>
  <si>
    <t>6+8</t>
  </si>
  <si>
    <t>9+12</t>
  </si>
  <si>
    <t>3+16</t>
  </si>
  <si>
    <t>16+3</t>
  </si>
  <si>
    <t>12+9</t>
  </si>
  <si>
    <t>1,86121917040359*0,6 'Přepočtené koeficientem množství</t>
  </si>
  <si>
    <t>1102508_2 - 3 - OAHŠ HB Kyjovská - stavební konstrukce - etapa 2</t>
  </si>
  <si>
    <t xml:space="preserve">    713 - Izolace tepelné</t>
  </si>
  <si>
    <t xml:space="preserve">    762 - Konstrukce tesařské</t>
  </si>
  <si>
    <t>-1137071253</t>
  </si>
  <si>
    <t>č325</t>
  </si>
  <si>
    <t>(0,3+0,7+0,3)*3,1</t>
  </si>
  <si>
    <t>(0,3+0,7+0,3)*3,25</t>
  </si>
  <si>
    <t>244484648</t>
  </si>
  <si>
    <t>(0,3+0,7+0,3)</t>
  </si>
  <si>
    <t>-1787041285</t>
  </si>
  <si>
    <t>3,1*2</t>
  </si>
  <si>
    <t>3,25*2</t>
  </si>
  <si>
    <t>611325412</t>
  </si>
  <si>
    <t>-125598403</t>
  </si>
  <si>
    <t>https://podminky.urs.cz/item/CS_URS_2025_02/611325412</t>
  </si>
  <si>
    <t>1515306103</t>
  </si>
  <si>
    <t>8,255</t>
  </si>
  <si>
    <t>-662723598</t>
  </si>
  <si>
    <t>-1016625473</t>
  </si>
  <si>
    <t>1874027976</t>
  </si>
  <si>
    <t>2015,424</t>
  </si>
  <si>
    <t>-612367023</t>
  </si>
  <si>
    <t>2,5*1,49</t>
  </si>
  <si>
    <t>1,19*2,37*2</t>
  </si>
  <si>
    <t>2,4*2,37</t>
  </si>
  <si>
    <t>1,17*2,37</t>
  </si>
  <si>
    <t>1,5*1,8*2</t>
  </si>
  <si>
    <t>1,5*1,8</t>
  </si>
  <si>
    <t>0,6*1,54*3</t>
  </si>
  <si>
    <t>1,5*1,52</t>
  </si>
  <si>
    <t>1,5*1,76*2</t>
  </si>
  <si>
    <t>1,41*1,84</t>
  </si>
  <si>
    <t>1,51*1,76</t>
  </si>
  <si>
    <t>5,36*2,05</t>
  </si>
  <si>
    <t>2,38*2,05</t>
  </si>
  <si>
    <t>4,48*2,05</t>
  </si>
  <si>
    <t>1,5*2,05</t>
  </si>
  <si>
    <t>2,07*2,11</t>
  </si>
  <si>
    <t>2,36*2,11</t>
  </si>
  <si>
    <t>4,47*2,11</t>
  </si>
  <si>
    <t>1,81*1,5</t>
  </si>
  <si>
    <t>1,45*1,76</t>
  </si>
  <si>
    <t>(0,93*2,73+4,46*2,05)</t>
  </si>
  <si>
    <t>646151807</t>
  </si>
  <si>
    <t>1982095057</t>
  </si>
  <si>
    <t>376925471</t>
  </si>
  <si>
    <t>1379849273</t>
  </si>
  <si>
    <t>31,48+9,41+4,53+2,21+3,87+58,12</t>
  </si>
  <si>
    <t>16,34+56,67+8,93+8,14+1,44+1,13+4,7+10,75+12,88+26,5</t>
  </si>
  <si>
    <t>15,57+12,71+7+70,17+18,29+55,48+51,59</t>
  </si>
  <si>
    <t>487,91</t>
  </si>
  <si>
    <t>11,53+7,49+0,99+1,04+73,78+27,07+65,59+18,22+55,49+51,05</t>
  </si>
  <si>
    <t>4,55+2,4+4,22</t>
  </si>
  <si>
    <t>323,42</t>
  </si>
  <si>
    <t>-1098607581</t>
  </si>
  <si>
    <t>39,78*10,85</t>
  </si>
  <si>
    <t>4,64*2,98</t>
  </si>
  <si>
    <t>21,22*13,34</t>
  </si>
  <si>
    <t>-(2,66+14,77+54,79+13,79+8,9)</t>
  </si>
  <si>
    <t>-1433237172</t>
  </si>
  <si>
    <t>0,35*2</t>
  </si>
  <si>
    <t>Vystěhování vnitřního vybavení (nábytku) z prostor dotčených stavbou do jiných místností v rámci objektu</t>
  </si>
  <si>
    <t>-1194658152</t>
  </si>
  <si>
    <t>627170524</t>
  </si>
  <si>
    <t>-1075187256</t>
  </si>
  <si>
    <t>1904943093</t>
  </si>
  <si>
    <t>9,63*4</t>
  </si>
  <si>
    <t>-1613899</t>
  </si>
  <si>
    <t>9,630-0,482</t>
  </si>
  <si>
    <t>2052112860</t>
  </si>
  <si>
    <t>9,630*0,05</t>
  </si>
  <si>
    <t>997013814</t>
  </si>
  <si>
    <t>Poplatek za uložení stavebního odpadu na skládce (skládkovné) z izolačních materiálů zatříděného do Katalogu odpadů pod kódem 17 06 04</t>
  </si>
  <si>
    <t>1424248369</t>
  </si>
  <si>
    <t>https://podminky.urs.cz/item/CS_URS_2025_02/997013814</t>
  </si>
  <si>
    <t>od.713</t>
  </si>
  <si>
    <t>6,275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</si>
  <si>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</si>
  <si>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</si>
  <si>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-1072787530</t>
  </si>
  <si>
    <t>https://podminky.urs.cz/item/CS_URS_2025_02/998018003</t>
  </si>
  <si>
    <t>713</t>
  </si>
  <si>
    <t>Izolace tepelné</t>
  </si>
  <si>
    <t>713110813</t>
  </si>
  <si>
    <t>Odstranění tepelné izolace stropů nebo podhledů z rohoží, pásů, dílců, desek, bloků volně kladených z vláknitých materiálů suchých, tloušťka izolace přes 100 do 200 mm</t>
  </si>
  <si>
    <t>154564212</t>
  </si>
  <si>
    <t>https://podminky.urs.cz/item/CS_URS_2025_02/713110813</t>
  </si>
  <si>
    <t>56,67</t>
  </si>
  <si>
    <t>879009189</t>
  </si>
  <si>
    <t>-2026557643</t>
  </si>
  <si>
    <t>762</t>
  </si>
  <si>
    <t>Konstrukce tesařské</t>
  </si>
  <si>
    <t>762841821</t>
  </si>
  <si>
    <t>Demontáž podbíjení obkladů stropů a střech sklonu do 60° z desek měkkých (minerálněvláknitých, dřevovláknitých apod.)</t>
  </si>
  <si>
    <t>-854033197</t>
  </si>
  <si>
    <t>https://podminky.urs.cz/item/CS_URS_2025_02/762841821</t>
  </si>
  <si>
    <t>6,17*1,6</t>
  </si>
  <si>
    <t>766421822</t>
  </si>
  <si>
    <t>Demontáž obložení podhledů podkladových roštů</t>
  </si>
  <si>
    <t>-354381132</t>
  </si>
  <si>
    <t>https://podminky.urs.cz/item/CS_URS_2025_02/766421822</t>
  </si>
  <si>
    <t>-132959694</t>
  </si>
  <si>
    <t>763131411</t>
  </si>
  <si>
    <t>Podhled ze sádrokartonových desek dvouvrstvá zavěšená spodní konstrukce z ocelových profilů CD, UD jednoduše opláštěná deskou standardní A, tl. 12,5 mm, bez izolace</t>
  </si>
  <si>
    <t>1686829210</t>
  </si>
  <si>
    <t>https://podminky.urs.cz/item/CS_URS_2025_02/763131411</t>
  </si>
  <si>
    <t>podhled P2</t>
  </si>
  <si>
    <t>-148431841</t>
  </si>
  <si>
    <t>č301</t>
  </si>
  <si>
    <t>3,34*2,93</t>
  </si>
  <si>
    <t>č401</t>
  </si>
  <si>
    <t>3,43*3,36</t>
  </si>
  <si>
    <t>763131451</t>
  </si>
  <si>
    <t>Podhled ze sádrokartonových desek dvouvrstvá zavěšená spodní konstrukce z ocelových profilů CD, UD jednoduše opláštěná deskou impregnovanou H2, tl. 12,5 mm, bez izolace</t>
  </si>
  <si>
    <t>933424219</t>
  </si>
  <si>
    <t>https://podminky.urs.cz/item/CS_URS_2025_02/763131451</t>
  </si>
  <si>
    <t>podhled P3</t>
  </si>
  <si>
    <t>763172353</t>
  </si>
  <si>
    <t>Montáž dvířek pro konstrukce ze sádrokartonových desek revizních jednoplášťových pro podhledy velikost (šxv) 400 x 400 mm</t>
  </si>
  <si>
    <t>-1759905818</t>
  </si>
  <si>
    <t>https://podminky.urs.cz/item/CS_URS_2025_02/763172353</t>
  </si>
  <si>
    <t>pozn.2</t>
  </si>
  <si>
    <t>59030712</t>
  </si>
  <si>
    <t>dvířka revizní jednokřídlá s automatickým zámkem 400x400mm</t>
  </si>
  <si>
    <t>1474808566</t>
  </si>
  <si>
    <t>-1500721549</t>
  </si>
  <si>
    <t>2057426796</t>
  </si>
  <si>
    <t>1713650174</t>
  </si>
  <si>
    <t>podhled P1</t>
  </si>
  <si>
    <t>70,17</t>
  </si>
  <si>
    <t>č326</t>
  </si>
  <si>
    <t>18,29</t>
  </si>
  <si>
    <t>345119540</t>
  </si>
  <si>
    <t>170,39*1,05</t>
  </si>
  <si>
    <t>1955665559</t>
  </si>
  <si>
    <t>1968296500</t>
  </si>
  <si>
    <t>6,17*(2,69+0,23)</t>
  </si>
  <si>
    <t>6,17*3,4</t>
  </si>
  <si>
    <t>1615585268</t>
  </si>
  <si>
    <t>1178925399</t>
  </si>
  <si>
    <t>(9,37+3,36)*2*1,8</t>
  </si>
  <si>
    <t>(22,8+0,51+2,6+0,5*3+0,4*2+0,3)*2*1,8</t>
  </si>
  <si>
    <t>-0,7*1,8*2</t>
  </si>
  <si>
    <t>-0,9*1,8*4</t>
  </si>
  <si>
    <t>-1,1*1,8*1</t>
  </si>
  <si>
    <t>(5,91+3,43+3,36)*2*1,8</t>
  </si>
  <si>
    <t>(0,23+2,65+5,58+5,64+5,59+0,5+3,11*4+0,3)*2*1,8</t>
  </si>
  <si>
    <t>-2,61*1,8*2*3+(0,4+0,4)*3</t>
  </si>
  <si>
    <t>-0,9*1,8*3</t>
  </si>
  <si>
    <t>-1,45*1,8*1</t>
  </si>
  <si>
    <t>1611464293</t>
  </si>
  <si>
    <t>-12031519</t>
  </si>
  <si>
    <t>Poznámka k položce:_x000d_
Krycí nátěr pro výmalbu soklů na chodbácch a schodišti</t>
  </si>
  <si>
    <t>-149802121</t>
  </si>
  <si>
    <t>(9,37+3,36)*2*(3,3-1,5)</t>
  </si>
  <si>
    <t>č302</t>
  </si>
  <si>
    <t>(3,04+3,38)*2*(3,3-1,5)</t>
  </si>
  <si>
    <t>č303</t>
  </si>
  <si>
    <t>(3,22+1,43)*2*(3,3-1,5)</t>
  </si>
  <si>
    <t>č304</t>
  </si>
  <si>
    <t>(1,61+1,34)*2*(3,3-1,5)</t>
  </si>
  <si>
    <t>č305</t>
  </si>
  <si>
    <t>(2,22+1,59)*2*(3,3-1,5)</t>
  </si>
  <si>
    <t>(9,95+6,02+0,34*2+0,4*2)*2*3,3</t>
  </si>
  <si>
    <t>9,95*(3,3-3,05)*2</t>
  </si>
  <si>
    <t>-2,4*2,37+(2,4+2,37*2)*0,4</t>
  </si>
  <si>
    <t>(6,02+2,74+0,32)*2*3,3</t>
  </si>
  <si>
    <t>2,74*0,25*2</t>
  </si>
  <si>
    <t>(9,3+6,17+0,43*2)*2*3,3</t>
  </si>
  <si>
    <t>9,3*0,25*2</t>
  </si>
  <si>
    <t>č313</t>
  </si>
  <si>
    <t>(4,1+0,32+2,05)*2*3,3</t>
  </si>
  <si>
    <t>č314</t>
  </si>
  <si>
    <t>(2,63+0,4+2,32+0,43)*2*3,3</t>
  </si>
  <si>
    <t>č315</t>
  </si>
  <si>
    <t>(1,95+0,77)*2*(3,3-1,5)</t>
  </si>
  <si>
    <t>č316</t>
  </si>
  <si>
    <t>(1,28+0,9)*2*(3,3-1,5)</t>
  </si>
  <si>
    <t>č317</t>
  </si>
  <si>
    <t>(2+0,72+0,4+0,6+0,4)*2*(3,3-1,5)</t>
  </si>
  <si>
    <t>č318</t>
  </si>
  <si>
    <t>(1+3,29+0,7+2,6)*2*3,3</t>
  </si>
  <si>
    <t>(4,73+2,75+0,3)*2*3,3</t>
  </si>
  <si>
    <t>č320</t>
  </si>
  <si>
    <t>(1+5,31+0,24+3,3+1,3+0,77)*2*3,3</t>
  </si>
  <si>
    <t>(5,77+2,45+0,3)*2*3,3</t>
  </si>
  <si>
    <t>(4,15+3,38+0,23)*2*3,3</t>
  </si>
  <si>
    <t>(3,38+1,9)*2*(3,3-1,5)</t>
  </si>
  <si>
    <t>(22,8+0,51+2,6+0,5*3+0,4*2)*2*(3,3-1,5)</t>
  </si>
  <si>
    <t>2,61*0,25*2*3</t>
  </si>
  <si>
    <t>(5,94+3,12)*2*3,3</t>
  </si>
  <si>
    <t>č327</t>
  </si>
  <si>
    <t>(8,81+6,36+0,31+0,19+0,29)*2*3,3</t>
  </si>
  <si>
    <t>-5,36*2,05+(5,36+2,05*2)*0,4</t>
  </si>
  <si>
    <t>-2,38*2,05+(2,38+2,05*2)*0,4</t>
  </si>
  <si>
    <t>č328</t>
  </si>
  <si>
    <t>(8,34+0,48+5,56+0,31+0,31*2+0,24)*2*3,3</t>
  </si>
  <si>
    <t>(5,56+0,31+1,5+0,34)*0,25*2</t>
  </si>
  <si>
    <t>-4,48*2,05+(4,48+2,05*2)*0,4</t>
  </si>
  <si>
    <t>(5,91+3,43+3,36)*2*(3,3-1,8)</t>
  </si>
  <si>
    <t>3,36*0,25*2</t>
  </si>
  <si>
    <t>č402</t>
  </si>
  <si>
    <t>(3,11+3,52)*2*3,3</t>
  </si>
  <si>
    <t>č403</t>
  </si>
  <si>
    <t>(1,1+0,95)*2*(3,3-1,5)</t>
  </si>
  <si>
    <t>č404</t>
  </si>
  <si>
    <t>č405</t>
  </si>
  <si>
    <t>(11,67+6,41+0,29+0,49+0,3)*2*3,3</t>
  </si>
  <si>
    <t>5,6*0,25*2</t>
  </si>
  <si>
    <t>-2,07*2,11+(2,07+2,11*2)*0,4</t>
  </si>
  <si>
    <t>-2,36*2,11+(2,36+2,11*2)*0,4</t>
  </si>
  <si>
    <t>-4,47*2,11+(4,47+2,11*2)*0,4</t>
  </si>
  <si>
    <t>č406</t>
  </si>
  <si>
    <t>(6,19+2,62+3,11+0,31)*2*3,3</t>
  </si>
  <si>
    <t>(0,23+2,65+5,58+5,64+5,59+0,5+3,11*4)*2*(3,3-1,8)</t>
  </si>
  <si>
    <t>-2,61*1,8*2*3+(0,4+0,4)*1,8*3</t>
  </si>
  <si>
    <t>č408</t>
  </si>
  <si>
    <t>(5,58+0,4+3,11)*2*3,3</t>
  </si>
  <si>
    <t>č409</t>
  </si>
  <si>
    <t>(8,81+6,36+0,29+0,1)*2*3,3</t>
  </si>
  <si>
    <t>č410</t>
  </si>
  <si>
    <t>(8,29+6,36+0,3*2+0,48*2)*2*3,3</t>
  </si>
  <si>
    <t>(5,56+1,79)*0,25*2</t>
  </si>
  <si>
    <t>-(0,93*2,73+4,46*2,05)+(0,93+4,46+2,05*2)*0,4</t>
  </si>
  <si>
    <t>č411</t>
  </si>
  <si>
    <t>(2,84+0,31+1,47)*2*(3,3-1,5)</t>
  </si>
  <si>
    <t>č412</t>
  </si>
  <si>
    <t>(1,9+1,28)*2*(3,3-1,5)</t>
  </si>
  <si>
    <t>č413</t>
  </si>
  <si>
    <t>(2,22+1,9)*2*(3,3-1,5)</t>
  </si>
  <si>
    <t>-561029521</t>
  </si>
  <si>
    <t>(9,37+3,36)*2*(3,3-1,8)</t>
  </si>
  <si>
    <t>(22,8+0,51+2,6+0,5*3+0,4*2)*2*(3,3-1,8)</t>
  </si>
  <si>
    <t>-2,61*1,8*2*3+(0,4+0,4)*1,8*2*3</t>
  </si>
  <si>
    <t>-1014089479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</si>
</sst>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9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39" fillId="0" borderId="22" xfId="0" applyFont="1" applyBorder="1" applyAlignment="1" applyProtection="1">
      <alignment horizontal="center" vertical="center"/>
    </xf>
    <xf numFmtId="49" fontId="39" fillId="0" borderId="22" xfId="0" applyNumberFormat="1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left" vertical="center" wrapText="1"/>
    </xf>
    <xf numFmtId="0" fontId="39" fillId="0" borderId="22" xfId="0" applyFont="1" applyBorder="1" applyAlignment="1" applyProtection="1">
      <alignment horizontal="center" vertical="center" wrapText="1"/>
    </xf>
    <xf numFmtId="167" fontId="39" fillId="0" borderId="22" xfId="0" applyNumberFormat="1" applyFont="1" applyBorder="1" applyAlignment="1" applyProtection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 applyProtection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210001" TargetMode="External" /><Relationship Id="rId2" Type="http://schemas.openxmlformats.org/officeDocument/2006/relationships/hyperlink" Target="https://podminky.urs.cz/item/CS_URS_2025_02/741210002" TargetMode="External" /><Relationship Id="rId3" Type="http://schemas.openxmlformats.org/officeDocument/2006/relationships/hyperlink" Target="https://podminky.urs.cz/item/CS_URS_2025_02/741210003" TargetMode="External" /><Relationship Id="rId4" Type="http://schemas.openxmlformats.org/officeDocument/2006/relationships/hyperlink" Target="https://podminky.urs.cz/item/CS_URS_2025_02/741211833" TargetMode="External" /><Relationship Id="rId5" Type="http://schemas.openxmlformats.org/officeDocument/2006/relationships/hyperlink" Target="https://podminky.urs.cz/item/CS_URS_2025_02/741374843" TargetMode="External" /><Relationship Id="rId6" Type="http://schemas.openxmlformats.org/officeDocument/2006/relationships/hyperlink" Target="https://podminky.urs.cz/item/CS_URS_2025_02/741372022" TargetMode="External" /><Relationship Id="rId7" Type="http://schemas.openxmlformats.org/officeDocument/2006/relationships/hyperlink" Target="https://podminky.urs.cz/item/CS_URS_2025_02/741372031" TargetMode="External" /><Relationship Id="rId8" Type="http://schemas.openxmlformats.org/officeDocument/2006/relationships/hyperlink" Target="https://podminky.urs.cz/item/CS_URS_2025_02/741372032" TargetMode="External" /><Relationship Id="rId9" Type="http://schemas.openxmlformats.org/officeDocument/2006/relationships/hyperlink" Target="https://podminky.urs.cz/item/CS_URS_2025_02/741372063" TargetMode="External" /><Relationship Id="rId10" Type="http://schemas.openxmlformats.org/officeDocument/2006/relationships/hyperlink" Target="https://podminky.urs.cz/item/CS_URS_2025_02/741372112" TargetMode="External" /><Relationship Id="rId11" Type="http://schemas.openxmlformats.org/officeDocument/2006/relationships/hyperlink" Target="https://podminky.urs.cz/item/CS_URS_2025_02/741372161" TargetMode="External" /><Relationship Id="rId12" Type="http://schemas.openxmlformats.org/officeDocument/2006/relationships/hyperlink" Target="https://podminky.urs.cz/item/CS_URS_2025_02/210800411" TargetMode="External" /><Relationship Id="rId13" Type="http://schemas.openxmlformats.org/officeDocument/2006/relationships/hyperlink" Target="https://podminky.urs.cz/item/CS_URS_2025_02/210800413" TargetMode="External" /><Relationship Id="rId14" Type="http://schemas.openxmlformats.org/officeDocument/2006/relationships/hyperlink" Target="https://podminky.urs.cz/item/CS_URS_2025_02/210812011" TargetMode="External" /><Relationship Id="rId15" Type="http://schemas.openxmlformats.org/officeDocument/2006/relationships/hyperlink" Target="https://podminky.urs.cz/item/CS_URS_2025_02/210812031" TargetMode="External" /><Relationship Id="rId16" Type="http://schemas.openxmlformats.org/officeDocument/2006/relationships/hyperlink" Target="https://podminky.urs.cz/item/CS_URS_2025_02/210812033" TargetMode="External" /><Relationship Id="rId17" Type="http://schemas.openxmlformats.org/officeDocument/2006/relationships/hyperlink" Target="https://podminky.urs.cz/item/CS_URS_2025_02/210812035" TargetMode="External" /><Relationship Id="rId18" Type="http://schemas.openxmlformats.org/officeDocument/2006/relationships/hyperlink" Target="https://podminky.urs.cz/item/CS_URS_2025_02/210812041" TargetMode="External" /><Relationship Id="rId19" Type="http://schemas.openxmlformats.org/officeDocument/2006/relationships/hyperlink" Target="https://podminky.urs.cz/item/CS_URS_2025_02/210812051" TargetMode="External" /><Relationship Id="rId20" Type="http://schemas.openxmlformats.org/officeDocument/2006/relationships/hyperlink" Target="https://podminky.urs.cz/item/CS_URS_2025_02/210812063" TargetMode="External" /><Relationship Id="rId21" Type="http://schemas.openxmlformats.org/officeDocument/2006/relationships/hyperlink" Target="https://podminky.urs.cz/item/CS_URS_2025_02/210812065" TargetMode="External" /><Relationship Id="rId22" Type="http://schemas.openxmlformats.org/officeDocument/2006/relationships/hyperlink" Target="https://podminky.urs.cz/item/CS_URS_2025_02/741122131" TargetMode="External" /><Relationship Id="rId23" Type="http://schemas.openxmlformats.org/officeDocument/2006/relationships/hyperlink" Target="https://podminky.urs.cz/item/CS_URS_2025_02/741122201" TargetMode="External" /><Relationship Id="rId24" Type="http://schemas.openxmlformats.org/officeDocument/2006/relationships/hyperlink" Target="https://podminky.urs.cz/item/CS_URS_2025_02/742124001" TargetMode="External" /><Relationship Id="rId25" Type="http://schemas.openxmlformats.org/officeDocument/2006/relationships/hyperlink" Target="https://podminky.urs.cz/item/CS_URS_2025_02/741112801" TargetMode="External" /><Relationship Id="rId26" Type="http://schemas.openxmlformats.org/officeDocument/2006/relationships/hyperlink" Target="https://podminky.urs.cz/item/CS_URS_2025_02/741113811" TargetMode="External" /><Relationship Id="rId27" Type="http://schemas.openxmlformats.org/officeDocument/2006/relationships/hyperlink" Target="https://podminky.urs.cz/item/CS_URS_2025_02/741113871" TargetMode="External" /><Relationship Id="rId28" Type="http://schemas.openxmlformats.org/officeDocument/2006/relationships/hyperlink" Target="https://podminky.urs.cz/item/CS_URS_2025_02/741122851" TargetMode="External" /><Relationship Id="rId29" Type="http://schemas.openxmlformats.org/officeDocument/2006/relationships/hyperlink" Target="https://podminky.urs.cz/item/CS_URS_2025_02/741122857" TargetMode="External" /><Relationship Id="rId30" Type="http://schemas.openxmlformats.org/officeDocument/2006/relationships/hyperlink" Target="https://podminky.urs.cz/item/CS_URS_2025_02/741126811" TargetMode="External" /><Relationship Id="rId31" Type="http://schemas.openxmlformats.org/officeDocument/2006/relationships/hyperlink" Target="https://podminky.urs.cz/item/CS_URS_2025_02/742121801" TargetMode="External" /><Relationship Id="rId32" Type="http://schemas.openxmlformats.org/officeDocument/2006/relationships/hyperlink" Target="https://podminky.urs.cz/item/CS_URS_2025_02/742124801" TargetMode="External" /><Relationship Id="rId33" Type="http://schemas.openxmlformats.org/officeDocument/2006/relationships/hyperlink" Target="https://podminky.urs.cz/item/CS_URS_2025_02/742340811" TargetMode="External" /><Relationship Id="rId34" Type="http://schemas.openxmlformats.org/officeDocument/2006/relationships/hyperlink" Target="https://podminky.urs.cz/item/CS_URS_2025_02/742340803" TargetMode="External" /><Relationship Id="rId35" Type="http://schemas.openxmlformats.org/officeDocument/2006/relationships/hyperlink" Target="https://podminky.urs.cz/item/CS_URS_2025_02/742340801" TargetMode="External" /><Relationship Id="rId36" Type="http://schemas.openxmlformats.org/officeDocument/2006/relationships/hyperlink" Target="https://podminky.urs.cz/item/CS_URS_2025_02/742410801" TargetMode="External" /><Relationship Id="rId37" Type="http://schemas.openxmlformats.org/officeDocument/2006/relationships/hyperlink" Target="https://podminky.urs.cz/item/CS_URS_2025_02/742222832" TargetMode="External" /><Relationship Id="rId38" Type="http://schemas.openxmlformats.org/officeDocument/2006/relationships/hyperlink" Target="https://podminky.urs.cz/item/CS_URS_2025_02/741311815" TargetMode="External" /><Relationship Id="rId39" Type="http://schemas.openxmlformats.org/officeDocument/2006/relationships/hyperlink" Target="https://podminky.urs.cz/item/CS_URS_2025_02/741311857" TargetMode="External" /><Relationship Id="rId40" Type="http://schemas.openxmlformats.org/officeDocument/2006/relationships/hyperlink" Target="https://podminky.urs.cz/item/CS_URS_2025_02/741311865" TargetMode="External" /><Relationship Id="rId41" Type="http://schemas.openxmlformats.org/officeDocument/2006/relationships/hyperlink" Target="https://podminky.urs.cz/item/CS_URS_2025_02/741311897" TargetMode="External" /><Relationship Id="rId42" Type="http://schemas.openxmlformats.org/officeDocument/2006/relationships/hyperlink" Target="https://podminky.urs.cz/item/CS_URS_2025_02/741315825" TargetMode="External" /><Relationship Id="rId43" Type="http://schemas.openxmlformats.org/officeDocument/2006/relationships/hyperlink" Target="https://podminky.urs.cz/item/CS_URS_2025_02/741110501" TargetMode="External" /><Relationship Id="rId44" Type="http://schemas.openxmlformats.org/officeDocument/2006/relationships/hyperlink" Target="https://podminky.urs.cz/item/CS_URS_2025_02/741112051" TargetMode="External" /><Relationship Id="rId45" Type="http://schemas.openxmlformats.org/officeDocument/2006/relationships/hyperlink" Target="https://podminky.urs.cz/item/CS_URS_2025_02/741112071" TargetMode="External" /><Relationship Id="rId46" Type="http://schemas.openxmlformats.org/officeDocument/2006/relationships/hyperlink" Target="https://podminky.urs.cz/item/CS_URS_2025_02/741112072" TargetMode="External" /><Relationship Id="rId47" Type="http://schemas.openxmlformats.org/officeDocument/2006/relationships/hyperlink" Target="https://podminky.urs.cz/item/CS_URS_2025_02/742110102" TargetMode="External" /><Relationship Id="rId48" Type="http://schemas.openxmlformats.org/officeDocument/2006/relationships/hyperlink" Target="https://podminky.urs.cz/item/CS_URS_2025_02/742110104" TargetMode="External" /><Relationship Id="rId49" Type="http://schemas.openxmlformats.org/officeDocument/2006/relationships/hyperlink" Target="https://podminky.urs.cz/item/CS_URS_2025_02/741310101" TargetMode="External" /><Relationship Id="rId50" Type="http://schemas.openxmlformats.org/officeDocument/2006/relationships/hyperlink" Target="https://podminky.urs.cz/item/CS_URS_2025_02/741310104" TargetMode="External" /><Relationship Id="rId51" Type="http://schemas.openxmlformats.org/officeDocument/2006/relationships/hyperlink" Target="https://podminky.urs.cz/item/CS_URS_2025_02/741310231" TargetMode="External" /><Relationship Id="rId52" Type="http://schemas.openxmlformats.org/officeDocument/2006/relationships/hyperlink" Target="https://podminky.urs.cz/item/CS_URS_2025_02/741310122" TargetMode="External" /><Relationship Id="rId53" Type="http://schemas.openxmlformats.org/officeDocument/2006/relationships/hyperlink" Target="https://podminky.urs.cz/item/CS_URS_2025_02/741310238" TargetMode="External" /><Relationship Id="rId54" Type="http://schemas.openxmlformats.org/officeDocument/2006/relationships/hyperlink" Target="https://podminky.urs.cz/item/CS_URS_2025_02/741310126" TargetMode="External" /><Relationship Id="rId55" Type="http://schemas.openxmlformats.org/officeDocument/2006/relationships/hyperlink" Target="https://podminky.urs.cz/item/CS_URS_2025_02/741310402" TargetMode="External" /><Relationship Id="rId56" Type="http://schemas.openxmlformats.org/officeDocument/2006/relationships/hyperlink" Target="https://podminky.urs.cz/item/CS_URS_2025_02/741310111" TargetMode="External" /><Relationship Id="rId57" Type="http://schemas.openxmlformats.org/officeDocument/2006/relationships/hyperlink" Target="https://podminky.urs.cz/item/CS_URS_2025_02/741310113" TargetMode="External" /><Relationship Id="rId58" Type="http://schemas.openxmlformats.org/officeDocument/2006/relationships/hyperlink" Target="https://podminky.urs.cz/item/CS_URS_2025_02/741313002" TargetMode="External" /><Relationship Id="rId59" Type="http://schemas.openxmlformats.org/officeDocument/2006/relationships/hyperlink" Target="https://podminky.urs.cz/item/CS_URS_2025_02/741313003" TargetMode="External" /><Relationship Id="rId60" Type="http://schemas.openxmlformats.org/officeDocument/2006/relationships/hyperlink" Target="https://podminky.urs.cz/item/CS_URS_2025_02/741313152" TargetMode="External" /><Relationship Id="rId61" Type="http://schemas.openxmlformats.org/officeDocument/2006/relationships/hyperlink" Target="https://podminky.urs.cz/item/CS_URS_2025_02/741311071" TargetMode="External" /><Relationship Id="rId62" Type="http://schemas.openxmlformats.org/officeDocument/2006/relationships/hyperlink" Target="https://podminky.urs.cz/item/CS_URS_2025_02/741311002" TargetMode="External" /><Relationship Id="rId63" Type="http://schemas.openxmlformats.org/officeDocument/2006/relationships/hyperlink" Target="https://podminky.urs.cz/item/CS_URS_2025_02/725291680" TargetMode="External" /><Relationship Id="rId64" Type="http://schemas.openxmlformats.org/officeDocument/2006/relationships/hyperlink" Target="https://podminky.urs.cz/item/CS_URS_2025_02/742330044" TargetMode="External" /><Relationship Id="rId65" Type="http://schemas.openxmlformats.org/officeDocument/2006/relationships/hyperlink" Target="https://podminky.urs.cz/item/CS_URS_2025_02/742330051" TargetMode="External" /><Relationship Id="rId66" Type="http://schemas.openxmlformats.org/officeDocument/2006/relationships/hyperlink" Target="https://podminky.urs.cz/item/CS_URS_2025_02/742330101" TargetMode="External" /><Relationship Id="rId67" Type="http://schemas.openxmlformats.org/officeDocument/2006/relationships/hyperlink" Target="https://podminky.urs.cz/item/CS_URS_2025_02/742330005" TargetMode="External" /><Relationship Id="rId68" Type="http://schemas.openxmlformats.org/officeDocument/2006/relationships/hyperlink" Target="https://podminky.urs.cz/item/CS_URS_2025_02/742330021" TargetMode="External" /><Relationship Id="rId69" Type="http://schemas.openxmlformats.org/officeDocument/2006/relationships/hyperlink" Target="https://podminky.urs.cz/item/CS_URS_2025_02/742330022" TargetMode="External" /><Relationship Id="rId70" Type="http://schemas.openxmlformats.org/officeDocument/2006/relationships/hyperlink" Target="https://podminky.urs.cz/item/CS_URS_2025_02/742330034" TargetMode="External" /><Relationship Id="rId71" Type="http://schemas.openxmlformats.org/officeDocument/2006/relationships/hyperlink" Target="https://podminky.urs.cz/item/CS_URS_2025_02/742230801" TargetMode="External" /><Relationship Id="rId72" Type="http://schemas.openxmlformats.org/officeDocument/2006/relationships/hyperlink" Target="https://podminky.urs.cz/item/CS_URS_2025_02/742230001" TargetMode="External" /><Relationship Id="rId73" Type="http://schemas.openxmlformats.org/officeDocument/2006/relationships/hyperlink" Target="https://podminky.urs.cz/item/CS_URS_2025_02/742330811" TargetMode="External" /><Relationship Id="rId74" Type="http://schemas.openxmlformats.org/officeDocument/2006/relationships/hyperlink" Target="https://podminky.urs.cz/item/CS_URS_2025_02/742330012" TargetMode="External" /><Relationship Id="rId75" Type="http://schemas.openxmlformats.org/officeDocument/2006/relationships/hyperlink" Target="https://podminky.urs.cz/item/CS_URS_2025_02/742230804" TargetMode="External" /><Relationship Id="rId76" Type="http://schemas.openxmlformats.org/officeDocument/2006/relationships/hyperlink" Target="https://podminky.urs.cz/item/CS_URS_2025_02/742230004" TargetMode="External" /><Relationship Id="rId77" Type="http://schemas.openxmlformats.org/officeDocument/2006/relationships/hyperlink" Target="https://podminky.urs.cz/item/CS_URS_2025_02/998741102" TargetMode="External" /><Relationship Id="rId78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2272225" TargetMode="External" /><Relationship Id="rId2" Type="http://schemas.openxmlformats.org/officeDocument/2006/relationships/hyperlink" Target="https://podminky.urs.cz/item/CS_URS_2025_02/342291111" TargetMode="External" /><Relationship Id="rId3" Type="http://schemas.openxmlformats.org/officeDocument/2006/relationships/hyperlink" Target="https://podminky.urs.cz/item/CS_URS_2025_02/342291121" TargetMode="External" /><Relationship Id="rId4" Type="http://schemas.openxmlformats.org/officeDocument/2006/relationships/hyperlink" Target="https://podminky.urs.cz/item/CS_URS_2025_02/612131121" TargetMode="External" /><Relationship Id="rId5" Type="http://schemas.openxmlformats.org/officeDocument/2006/relationships/hyperlink" Target="https://podminky.urs.cz/item/CS_URS_2025_02/612142001" TargetMode="External" /><Relationship Id="rId6" Type="http://schemas.openxmlformats.org/officeDocument/2006/relationships/hyperlink" Target="https://podminky.urs.cz/item/CS_URS_2025_02/612321131" TargetMode="External" /><Relationship Id="rId7" Type="http://schemas.openxmlformats.org/officeDocument/2006/relationships/hyperlink" Target="https://podminky.urs.cz/item/CS_URS_2025_02/612325411" TargetMode="External" /><Relationship Id="rId8" Type="http://schemas.openxmlformats.org/officeDocument/2006/relationships/hyperlink" Target="https://podminky.urs.cz/item/CS_URS_2025_02/619991005" TargetMode="External" /><Relationship Id="rId9" Type="http://schemas.openxmlformats.org/officeDocument/2006/relationships/hyperlink" Target="https://podminky.urs.cz/item/CS_URS_2025_02/641941111" TargetMode="External" /><Relationship Id="rId10" Type="http://schemas.openxmlformats.org/officeDocument/2006/relationships/hyperlink" Target="https://podminky.urs.cz/item/CS_URS_2025_02/949101111" TargetMode="External" /><Relationship Id="rId11" Type="http://schemas.openxmlformats.org/officeDocument/2006/relationships/hyperlink" Target="https://podminky.urs.cz/item/CS_URS_2025_02/952901111" TargetMode="External" /><Relationship Id="rId12" Type="http://schemas.openxmlformats.org/officeDocument/2006/relationships/hyperlink" Target="https://podminky.urs.cz/item/CS_URS_2025_02/977151121" TargetMode="External" /><Relationship Id="rId13" Type="http://schemas.openxmlformats.org/officeDocument/2006/relationships/hyperlink" Target="https://podminky.urs.cz/item/CS_URS_2025_02/997013217" TargetMode="External" /><Relationship Id="rId14" Type="http://schemas.openxmlformats.org/officeDocument/2006/relationships/hyperlink" Target="https://podminky.urs.cz/item/CS_URS_2025_02/997013501" TargetMode="External" /><Relationship Id="rId15" Type="http://schemas.openxmlformats.org/officeDocument/2006/relationships/hyperlink" Target="https://podminky.urs.cz/item/CS_URS_2025_02/997013509" TargetMode="External" /><Relationship Id="rId16" Type="http://schemas.openxmlformats.org/officeDocument/2006/relationships/hyperlink" Target="https://podminky.urs.cz/item/CS_URS_2025_02/997013609" TargetMode="External" /><Relationship Id="rId17" Type="http://schemas.openxmlformats.org/officeDocument/2006/relationships/hyperlink" Target="https://podminky.urs.cz/item/CS_URS_2025_02/997013631" TargetMode="External" /><Relationship Id="rId18" Type="http://schemas.openxmlformats.org/officeDocument/2006/relationships/hyperlink" Target="https://podminky.urs.cz/item/CS_URS_2025_02/998012043" TargetMode="External" /><Relationship Id="rId19" Type="http://schemas.openxmlformats.org/officeDocument/2006/relationships/hyperlink" Target="https://podminky.urs.cz/item/CS_URS_2025_02/998727123" TargetMode="External" /><Relationship Id="rId20" Type="http://schemas.openxmlformats.org/officeDocument/2006/relationships/hyperlink" Target="https://podminky.urs.cz/item/CS_URS_2025_02/763121415" TargetMode="External" /><Relationship Id="rId21" Type="http://schemas.openxmlformats.org/officeDocument/2006/relationships/hyperlink" Target="https://podminky.urs.cz/item/CS_URS_2025_02/763131441" TargetMode="External" /><Relationship Id="rId22" Type="http://schemas.openxmlformats.org/officeDocument/2006/relationships/hyperlink" Target="https://podminky.urs.cz/item/CS_URS_2025_02/763172453" TargetMode="External" /><Relationship Id="rId23" Type="http://schemas.openxmlformats.org/officeDocument/2006/relationships/hyperlink" Target="https://podminky.urs.cz/item/CS_URS_2025_02/763431011" TargetMode="External" /><Relationship Id="rId24" Type="http://schemas.openxmlformats.org/officeDocument/2006/relationships/hyperlink" Target="https://podminky.urs.cz/item/CS_URS_2025_02/998763333" TargetMode="External" /><Relationship Id="rId25" Type="http://schemas.openxmlformats.org/officeDocument/2006/relationships/hyperlink" Target="https://podminky.urs.cz/item/CS_URS_2025_02/767581802" TargetMode="External" /><Relationship Id="rId26" Type="http://schemas.openxmlformats.org/officeDocument/2006/relationships/hyperlink" Target="https://podminky.urs.cz/item/CS_URS_2025_02/767582800" TargetMode="External" /><Relationship Id="rId27" Type="http://schemas.openxmlformats.org/officeDocument/2006/relationships/hyperlink" Target="https://podminky.urs.cz/item/CS_URS_2025_02/783801201" TargetMode="External" /><Relationship Id="rId28" Type="http://schemas.openxmlformats.org/officeDocument/2006/relationships/hyperlink" Target="https://podminky.urs.cz/item/CS_URS_2025_02/783813131" TargetMode="External" /><Relationship Id="rId29" Type="http://schemas.openxmlformats.org/officeDocument/2006/relationships/hyperlink" Target="https://podminky.urs.cz/item/CS_URS_2025_02/783827421" TargetMode="External" /><Relationship Id="rId30" Type="http://schemas.openxmlformats.org/officeDocument/2006/relationships/hyperlink" Target="https://podminky.urs.cz/item/CS_URS_2025_02/784121001" TargetMode="External" /><Relationship Id="rId31" Type="http://schemas.openxmlformats.org/officeDocument/2006/relationships/hyperlink" Target="https://podminky.urs.cz/item/CS_URS_2025_02/784181101" TargetMode="External" /><Relationship Id="rId32" Type="http://schemas.openxmlformats.org/officeDocument/2006/relationships/hyperlink" Target="https://podminky.urs.cz/item/CS_URS_2025_02/784211121" TargetMode="External" /><Relationship Id="rId3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210001" TargetMode="External" /><Relationship Id="rId2" Type="http://schemas.openxmlformats.org/officeDocument/2006/relationships/hyperlink" Target="https://podminky.urs.cz/item/CS_URS_2025_02/741210002" TargetMode="External" /><Relationship Id="rId3" Type="http://schemas.openxmlformats.org/officeDocument/2006/relationships/hyperlink" Target="https://podminky.urs.cz/item/CS_URS_2025_02/741374843" TargetMode="External" /><Relationship Id="rId4" Type="http://schemas.openxmlformats.org/officeDocument/2006/relationships/hyperlink" Target="https://podminky.urs.cz/item/CS_URS_2025_02/741372022" TargetMode="External" /><Relationship Id="rId5" Type="http://schemas.openxmlformats.org/officeDocument/2006/relationships/hyperlink" Target="https://podminky.urs.cz/item/CS_URS_2025_02/741372031" TargetMode="External" /><Relationship Id="rId6" Type="http://schemas.openxmlformats.org/officeDocument/2006/relationships/hyperlink" Target="https://podminky.urs.cz/item/CS_URS_2025_02/741372032" TargetMode="External" /><Relationship Id="rId7" Type="http://schemas.openxmlformats.org/officeDocument/2006/relationships/hyperlink" Target="https://podminky.urs.cz/item/CS_URS_2025_02/741372063" TargetMode="External" /><Relationship Id="rId8" Type="http://schemas.openxmlformats.org/officeDocument/2006/relationships/hyperlink" Target="https://podminky.urs.cz/item/CS_URS_2025_02/741372112" TargetMode="External" /><Relationship Id="rId9" Type="http://schemas.openxmlformats.org/officeDocument/2006/relationships/hyperlink" Target="https://podminky.urs.cz/item/CS_URS_2025_02/741372161" TargetMode="External" /><Relationship Id="rId10" Type="http://schemas.openxmlformats.org/officeDocument/2006/relationships/hyperlink" Target="https://podminky.urs.cz/item/CS_URS_2025_02/210800411" TargetMode="External" /><Relationship Id="rId11" Type="http://schemas.openxmlformats.org/officeDocument/2006/relationships/hyperlink" Target="https://podminky.urs.cz/item/CS_URS_2025_02/210800413" TargetMode="External" /><Relationship Id="rId12" Type="http://schemas.openxmlformats.org/officeDocument/2006/relationships/hyperlink" Target="https://podminky.urs.cz/item/CS_URS_2025_02/210812011" TargetMode="External" /><Relationship Id="rId13" Type="http://schemas.openxmlformats.org/officeDocument/2006/relationships/hyperlink" Target="https://podminky.urs.cz/item/CS_URS_2025_02/210812031" TargetMode="External" /><Relationship Id="rId14" Type="http://schemas.openxmlformats.org/officeDocument/2006/relationships/hyperlink" Target="https://podminky.urs.cz/item/CS_URS_2025_02/210812033" TargetMode="External" /><Relationship Id="rId15" Type="http://schemas.openxmlformats.org/officeDocument/2006/relationships/hyperlink" Target="https://podminky.urs.cz/item/CS_URS_2025_02/210812035" TargetMode="External" /><Relationship Id="rId16" Type="http://schemas.openxmlformats.org/officeDocument/2006/relationships/hyperlink" Target="https://podminky.urs.cz/item/CS_URS_2025_02/210812051" TargetMode="External" /><Relationship Id="rId17" Type="http://schemas.openxmlformats.org/officeDocument/2006/relationships/hyperlink" Target="https://podminky.urs.cz/item/CS_URS_2025_02/741122201" TargetMode="External" /><Relationship Id="rId18" Type="http://schemas.openxmlformats.org/officeDocument/2006/relationships/hyperlink" Target="https://podminky.urs.cz/item/CS_URS_2025_02/742124001" TargetMode="External" /><Relationship Id="rId19" Type="http://schemas.openxmlformats.org/officeDocument/2006/relationships/hyperlink" Target="https://podminky.urs.cz/item/CS_URS_2025_02/741112801" TargetMode="External" /><Relationship Id="rId20" Type="http://schemas.openxmlformats.org/officeDocument/2006/relationships/hyperlink" Target="https://podminky.urs.cz/item/CS_URS_2025_02/741113811" TargetMode="External" /><Relationship Id="rId21" Type="http://schemas.openxmlformats.org/officeDocument/2006/relationships/hyperlink" Target="https://podminky.urs.cz/item/CS_URS_2025_02/741113871" TargetMode="External" /><Relationship Id="rId22" Type="http://schemas.openxmlformats.org/officeDocument/2006/relationships/hyperlink" Target="https://podminky.urs.cz/item/CS_URS_2025_02/741122851" TargetMode="External" /><Relationship Id="rId23" Type="http://schemas.openxmlformats.org/officeDocument/2006/relationships/hyperlink" Target="https://podminky.urs.cz/item/CS_URS_2025_02/741122857" TargetMode="External" /><Relationship Id="rId24" Type="http://schemas.openxmlformats.org/officeDocument/2006/relationships/hyperlink" Target="https://podminky.urs.cz/item/CS_URS_2025_02/741126811" TargetMode="External" /><Relationship Id="rId25" Type="http://schemas.openxmlformats.org/officeDocument/2006/relationships/hyperlink" Target="https://podminky.urs.cz/item/CS_URS_2025_02/742121801" TargetMode="External" /><Relationship Id="rId26" Type="http://schemas.openxmlformats.org/officeDocument/2006/relationships/hyperlink" Target="https://podminky.urs.cz/item/CS_URS_2025_02/742124801" TargetMode="External" /><Relationship Id="rId27" Type="http://schemas.openxmlformats.org/officeDocument/2006/relationships/hyperlink" Target="https://podminky.urs.cz/item/CS_URS_2025_02/742340801" TargetMode="External" /><Relationship Id="rId28" Type="http://schemas.openxmlformats.org/officeDocument/2006/relationships/hyperlink" Target="https://podminky.urs.cz/item/CS_URS_2025_02/742410801" TargetMode="External" /><Relationship Id="rId29" Type="http://schemas.openxmlformats.org/officeDocument/2006/relationships/hyperlink" Target="https://podminky.urs.cz/item/CS_URS_2025_02/742222832" TargetMode="External" /><Relationship Id="rId30" Type="http://schemas.openxmlformats.org/officeDocument/2006/relationships/hyperlink" Target="https://podminky.urs.cz/item/CS_URS_2025_02/741311815" TargetMode="External" /><Relationship Id="rId31" Type="http://schemas.openxmlformats.org/officeDocument/2006/relationships/hyperlink" Target="https://podminky.urs.cz/item/CS_URS_2025_02/741311857" TargetMode="External" /><Relationship Id="rId32" Type="http://schemas.openxmlformats.org/officeDocument/2006/relationships/hyperlink" Target="https://podminky.urs.cz/item/CS_URS_2025_02/741311865" TargetMode="External" /><Relationship Id="rId33" Type="http://schemas.openxmlformats.org/officeDocument/2006/relationships/hyperlink" Target="https://podminky.urs.cz/item/CS_URS_2025_02/741311897" TargetMode="External" /><Relationship Id="rId34" Type="http://schemas.openxmlformats.org/officeDocument/2006/relationships/hyperlink" Target="https://podminky.urs.cz/item/CS_URS_2025_02/741315825" TargetMode="External" /><Relationship Id="rId35" Type="http://schemas.openxmlformats.org/officeDocument/2006/relationships/hyperlink" Target="https://podminky.urs.cz/item/CS_URS_2025_02/741110501" TargetMode="External" /><Relationship Id="rId36" Type="http://schemas.openxmlformats.org/officeDocument/2006/relationships/hyperlink" Target="https://podminky.urs.cz/item/CS_URS_2025_02/741112051" TargetMode="External" /><Relationship Id="rId37" Type="http://schemas.openxmlformats.org/officeDocument/2006/relationships/hyperlink" Target="https://podminky.urs.cz/item/CS_URS_2025_02/741112071" TargetMode="External" /><Relationship Id="rId38" Type="http://schemas.openxmlformats.org/officeDocument/2006/relationships/hyperlink" Target="https://podminky.urs.cz/item/CS_URS_2025_02/741112072" TargetMode="External" /><Relationship Id="rId39" Type="http://schemas.openxmlformats.org/officeDocument/2006/relationships/hyperlink" Target="https://podminky.urs.cz/item/CS_URS_2025_02/742110102" TargetMode="External" /><Relationship Id="rId40" Type="http://schemas.openxmlformats.org/officeDocument/2006/relationships/hyperlink" Target="https://podminky.urs.cz/item/CS_URS_2025_02/742110104" TargetMode="External" /><Relationship Id="rId41" Type="http://schemas.openxmlformats.org/officeDocument/2006/relationships/hyperlink" Target="https://podminky.urs.cz/item/CS_URS_2025_02/741310101" TargetMode="External" /><Relationship Id="rId42" Type="http://schemas.openxmlformats.org/officeDocument/2006/relationships/hyperlink" Target="https://podminky.urs.cz/item/CS_URS_2025_02/741310104" TargetMode="External" /><Relationship Id="rId43" Type="http://schemas.openxmlformats.org/officeDocument/2006/relationships/hyperlink" Target="https://podminky.urs.cz/item/CS_URS_2025_02/741310231" TargetMode="External" /><Relationship Id="rId44" Type="http://schemas.openxmlformats.org/officeDocument/2006/relationships/hyperlink" Target="https://podminky.urs.cz/item/CS_URS_2025_02/741310122" TargetMode="External" /><Relationship Id="rId45" Type="http://schemas.openxmlformats.org/officeDocument/2006/relationships/hyperlink" Target="https://podminky.urs.cz/item/CS_URS_2025_02/741310238" TargetMode="External" /><Relationship Id="rId46" Type="http://schemas.openxmlformats.org/officeDocument/2006/relationships/hyperlink" Target="https://podminky.urs.cz/item/CS_URS_2025_02/741310126" TargetMode="External" /><Relationship Id="rId47" Type="http://schemas.openxmlformats.org/officeDocument/2006/relationships/hyperlink" Target="https://podminky.urs.cz/item/CS_URS_2025_02/741310402" TargetMode="External" /><Relationship Id="rId48" Type="http://schemas.openxmlformats.org/officeDocument/2006/relationships/hyperlink" Target="https://podminky.urs.cz/item/CS_URS_2025_02/741310111" TargetMode="External" /><Relationship Id="rId49" Type="http://schemas.openxmlformats.org/officeDocument/2006/relationships/hyperlink" Target="https://podminky.urs.cz/item/CS_URS_2025_02/741310113" TargetMode="External" /><Relationship Id="rId50" Type="http://schemas.openxmlformats.org/officeDocument/2006/relationships/hyperlink" Target="https://podminky.urs.cz/item/CS_URS_2025_02/741313002" TargetMode="External" /><Relationship Id="rId51" Type="http://schemas.openxmlformats.org/officeDocument/2006/relationships/hyperlink" Target="https://podminky.urs.cz/item/CS_URS_2025_02/741313003" TargetMode="External" /><Relationship Id="rId52" Type="http://schemas.openxmlformats.org/officeDocument/2006/relationships/hyperlink" Target="https://podminky.urs.cz/item/CS_URS_2025_02/725291680" TargetMode="External" /><Relationship Id="rId53" Type="http://schemas.openxmlformats.org/officeDocument/2006/relationships/hyperlink" Target="https://podminky.urs.cz/item/CS_URS_2025_02/742330044" TargetMode="External" /><Relationship Id="rId54" Type="http://schemas.openxmlformats.org/officeDocument/2006/relationships/hyperlink" Target="https://podminky.urs.cz/item/CS_URS_2025_02/742330051" TargetMode="External" /><Relationship Id="rId55" Type="http://schemas.openxmlformats.org/officeDocument/2006/relationships/hyperlink" Target="https://podminky.urs.cz/item/CS_URS_2025_02/742330101" TargetMode="External" /><Relationship Id="rId56" Type="http://schemas.openxmlformats.org/officeDocument/2006/relationships/hyperlink" Target="https://podminky.urs.cz/item/CS_URS_2025_02/742330034" TargetMode="External" /><Relationship Id="rId57" Type="http://schemas.openxmlformats.org/officeDocument/2006/relationships/hyperlink" Target="https://podminky.urs.cz/item/CS_URS_2025_02/742330012" TargetMode="External" /><Relationship Id="rId58" Type="http://schemas.openxmlformats.org/officeDocument/2006/relationships/hyperlink" Target="https://podminky.urs.cz/item/CS_URS_2025_02/742230804" TargetMode="External" /><Relationship Id="rId59" Type="http://schemas.openxmlformats.org/officeDocument/2006/relationships/hyperlink" Target="https://podminky.urs.cz/item/CS_URS_2025_02/742230004" TargetMode="External" /><Relationship Id="rId60" Type="http://schemas.openxmlformats.org/officeDocument/2006/relationships/hyperlink" Target="https://podminky.urs.cz/item/CS_URS_2025_02/998741102" TargetMode="External" /><Relationship Id="rId6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2272225" TargetMode="External" /><Relationship Id="rId2" Type="http://schemas.openxmlformats.org/officeDocument/2006/relationships/hyperlink" Target="https://podminky.urs.cz/item/CS_URS_2025_02/342291111" TargetMode="External" /><Relationship Id="rId3" Type="http://schemas.openxmlformats.org/officeDocument/2006/relationships/hyperlink" Target="https://podminky.urs.cz/item/CS_URS_2025_02/342291121" TargetMode="External" /><Relationship Id="rId4" Type="http://schemas.openxmlformats.org/officeDocument/2006/relationships/hyperlink" Target="https://podminky.urs.cz/item/CS_URS_2025_02/611325412" TargetMode="External" /><Relationship Id="rId5" Type="http://schemas.openxmlformats.org/officeDocument/2006/relationships/hyperlink" Target="https://podminky.urs.cz/item/CS_URS_2025_02/612131121" TargetMode="External" /><Relationship Id="rId6" Type="http://schemas.openxmlformats.org/officeDocument/2006/relationships/hyperlink" Target="https://podminky.urs.cz/item/CS_URS_2025_02/612142001" TargetMode="External" /><Relationship Id="rId7" Type="http://schemas.openxmlformats.org/officeDocument/2006/relationships/hyperlink" Target="https://podminky.urs.cz/item/CS_URS_2025_02/612321131" TargetMode="External" /><Relationship Id="rId8" Type="http://schemas.openxmlformats.org/officeDocument/2006/relationships/hyperlink" Target="https://podminky.urs.cz/item/CS_URS_2025_02/612325411" TargetMode="External" /><Relationship Id="rId9" Type="http://schemas.openxmlformats.org/officeDocument/2006/relationships/hyperlink" Target="https://podminky.urs.cz/item/CS_URS_2025_02/619991005" TargetMode="External" /><Relationship Id="rId10" Type="http://schemas.openxmlformats.org/officeDocument/2006/relationships/hyperlink" Target="https://podminky.urs.cz/item/CS_URS_2025_02/641941111" TargetMode="External" /><Relationship Id="rId11" Type="http://schemas.openxmlformats.org/officeDocument/2006/relationships/hyperlink" Target="https://podminky.urs.cz/item/CS_URS_2025_02/949101111" TargetMode="External" /><Relationship Id="rId12" Type="http://schemas.openxmlformats.org/officeDocument/2006/relationships/hyperlink" Target="https://podminky.urs.cz/item/CS_URS_2025_02/952901111" TargetMode="External" /><Relationship Id="rId13" Type="http://schemas.openxmlformats.org/officeDocument/2006/relationships/hyperlink" Target="https://podminky.urs.cz/item/CS_URS_2025_02/977151121" TargetMode="External" /><Relationship Id="rId14" Type="http://schemas.openxmlformats.org/officeDocument/2006/relationships/hyperlink" Target="https://podminky.urs.cz/item/CS_URS_2025_02/997013217" TargetMode="External" /><Relationship Id="rId15" Type="http://schemas.openxmlformats.org/officeDocument/2006/relationships/hyperlink" Target="https://podminky.urs.cz/item/CS_URS_2025_02/997013501" TargetMode="External" /><Relationship Id="rId16" Type="http://schemas.openxmlformats.org/officeDocument/2006/relationships/hyperlink" Target="https://podminky.urs.cz/item/CS_URS_2025_02/997013509" TargetMode="External" /><Relationship Id="rId17" Type="http://schemas.openxmlformats.org/officeDocument/2006/relationships/hyperlink" Target="https://podminky.urs.cz/item/CS_URS_2025_02/997013609" TargetMode="External" /><Relationship Id="rId18" Type="http://schemas.openxmlformats.org/officeDocument/2006/relationships/hyperlink" Target="https://podminky.urs.cz/item/CS_URS_2025_02/997013631" TargetMode="External" /><Relationship Id="rId19" Type="http://schemas.openxmlformats.org/officeDocument/2006/relationships/hyperlink" Target="https://podminky.urs.cz/item/CS_URS_2025_02/997013814" TargetMode="External" /><Relationship Id="rId20" Type="http://schemas.openxmlformats.org/officeDocument/2006/relationships/hyperlink" Target="https://podminky.urs.cz/item/CS_URS_2025_02/998018003" TargetMode="External" /><Relationship Id="rId21" Type="http://schemas.openxmlformats.org/officeDocument/2006/relationships/hyperlink" Target="https://podminky.urs.cz/item/CS_URS_2025_02/713110813" TargetMode="External" /><Relationship Id="rId22" Type="http://schemas.openxmlformats.org/officeDocument/2006/relationships/hyperlink" Target="https://podminky.urs.cz/item/CS_URS_2025_02/998727123" TargetMode="External" /><Relationship Id="rId23" Type="http://schemas.openxmlformats.org/officeDocument/2006/relationships/hyperlink" Target="https://podminky.urs.cz/item/CS_URS_2025_02/762841821" TargetMode="External" /><Relationship Id="rId24" Type="http://schemas.openxmlformats.org/officeDocument/2006/relationships/hyperlink" Target="https://podminky.urs.cz/item/CS_URS_2025_02/766421822" TargetMode="External" /><Relationship Id="rId25" Type="http://schemas.openxmlformats.org/officeDocument/2006/relationships/hyperlink" Target="https://podminky.urs.cz/item/CS_URS_2025_02/763121415" TargetMode="External" /><Relationship Id="rId26" Type="http://schemas.openxmlformats.org/officeDocument/2006/relationships/hyperlink" Target="https://podminky.urs.cz/item/CS_URS_2025_02/763131411" TargetMode="External" /><Relationship Id="rId27" Type="http://schemas.openxmlformats.org/officeDocument/2006/relationships/hyperlink" Target="https://podminky.urs.cz/item/CS_URS_2025_02/763131441" TargetMode="External" /><Relationship Id="rId28" Type="http://schemas.openxmlformats.org/officeDocument/2006/relationships/hyperlink" Target="https://podminky.urs.cz/item/CS_URS_2025_02/763131451" TargetMode="External" /><Relationship Id="rId29" Type="http://schemas.openxmlformats.org/officeDocument/2006/relationships/hyperlink" Target="https://podminky.urs.cz/item/CS_URS_2025_02/763172353" TargetMode="External" /><Relationship Id="rId30" Type="http://schemas.openxmlformats.org/officeDocument/2006/relationships/hyperlink" Target="https://podminky.urs.cz/item/CS_URS_2025_02/763172453" TargetMode="External" /><Relationship Id="rId31" Type="http://schemas.openxmlformats.org/officeDocument/2006/relationships/hyperlink" Target="https://podminky.urs.cz/item/CS_URS_2025_02/763431011" TargetMode="External" /><Relationship Id="rId32" Type="http://schemas.openxmlformats.org/officeDocument/2006/relationships/hyperlink" Target="https://podminky.urs.cz/item/CS_URS_2025_02/998763333" TargetMode="External" /><Relationship Id="rId33" Type="http://schemas.openxmlformats.org/officeDocument/2006/relationships/hyperlink" Target="https://podminky.urs.cz/item/CS_URS_2025_02/767581802" TargetMode="External" /><Relationship Id="rId34" Type="http://schemas.openxmlformats.org/officeDocument/2006/relationships/hyperlink" Target="https://podminky.urs.cz/item/CS_URS_2025_02/767582800" TargetMode="External" /><Relationship Id="rId35" Type="http://schemas.openxmlformats.org/officeDocument/2006/relationships/hyperlink" Target="https://podminky.urs.cz/item/CS_URS_2025_02/783801201" TargetMode="External" /><Relationship Id="rId36" Type="http://schemas.openxmlformats.org/officeDocument/2006/relationships/hyperlink" Target="https://podminky.urs.cz/item/CS_URS_2025_02/783813131" TargetMode="External" /><Relationship Id="rId37" Type="http://schemas.openxmlformats.org/officeDocument/2006/relationships/hyperlink" Target="https://podminky.urs.cz/item/CS_URS_2025_02/783827421" TargetMode="External" /><Relationship Id="rId38" Type="http://schemas.openxmlformats.org/officeDocument/2006/relationships/hyperlink" Target="https://podminky.urs.cz/item/CS_URS_2025_02/784121001" TargetMode="External" /><Relationship Id="rId39" Type="http://schemas.openxmlformats.org/officeDocument/2006/relationships/hyperlink" Target="https://podminky.urs.cz/item/CS_URS_2025_02/784181101" TargetMode="External" /><Relationship Id="rId40" Type="http://schemas.openxmlformats.org/officeDocument/2006/relationships/hyperlink" Target="https://podminky.urs.cz/item/CS_URS_2025_02/784211121" TargetMode="External" /><Relationship Id="rId4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34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36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39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40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41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42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43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44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45</v>
      </c>
      <c r="E29" s="48"/>
      <c r="F29" s="33" t="s">
        <v>46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47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48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49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50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51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52</v>
      </c>
      <c r="U35" s="55"/>
      <c r="V35" s="55"/>
      <c r="W35" s="55"/>
      <c r="X35" s="57" t="s">
        <v>53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54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1102508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OAHŠ HB Kyjovská - rekonstrukce elektroinstalace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Havlíčkův Brod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17. 11. 2025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Kraj Vysočina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premise, s.r.o.</v>
      </c>
      <c r="AN49" s="65"/>
      <c r="AO49" s="65"/>
      <c r="AP49" s="65"/>
      <c r="AQ49" s="41"/>
      <c r="AR49" s="45"/>
      <c r="AS49" s="75" t="s">
        <v>55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premise, s.r.o.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56</v>
      </c>
      <c r="D52" s="88"/>
      <c r="E52" s="88"/>
      <c r="F52" s="88"/>
      <c r="G52" s="88"/>
      <c r="H52" s="89"/>
      <c r="I52" s="90" t="s">
        <v>57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58</v>
      </c>
      <c r="AH52" s="88"/>
      <c r="AI52" s="88"/>
      <c r="AJ52" s="88"/>
      <c r="AK52" s="88"/>
      <c r="AL52" s="88"/>
      <c r="AM52" s="88"/>
      <c r="AN52" s="90" t="s">
        <v>59</v>
      </c>
      <c r="AO52" s="88"/>
      <c r="AP52" s="88"/>
      <c r="AQ52" s="92" t="s">
        <v>60</v>
      </c>
      <c r="AR52" s="45"/>
      <c r="AS52" s="93" t="s">
        <v>61</v>
      </c>
      <c r="AT52" s="94" t="s">
        <v>62</v>
      </c>
      <c r="AU52" s="94" t="s">
        <v>63</v>
      </c>
      <c r="AV52" s="94" t="s">
        <v>64</v>
      </c>
      <c r="AW52" s="94" t="s">
        <v>65</v>
      </c>
      <c r="AX52" s="94" t="s">
        <v>66</v>
      </c>
      <c r="AY52" s="94" t="s">
        <v>67</v>
      </c>
      <c r="AZ52" s="94" t="s">
        <v>68</v>
      </c>
      <c r="BA52" s="94" t="s">
        <v>69</v>
      </c>
      <c r="BB52" s="94" t="s">
        <v>70</v>
      </c>
      <c r="BC52" s="94" t="s">
        <v>71</v>
      </c>
      <c r="BD52" s="95" t="s">
        <v>72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73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ROUND(AG55+AG59,2)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ROUND(AS55+AS59,2)</f>
        <v>0</v>
      </c>
      <c r="AT54" s="107">
        <f>ROUND(SUM(AV54:AW54),2)</f>
        <v>0</v>
      </c>
      <c r="AU54" s="108">
        <f>ROUND(AU55+AU59,5)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ROUND(AZ55+AZ59,2)</f>
        <v>0</v>
      </c>
      <c r="BA54" s="107">
        <f>ROUND(BA55+BA59,2)</f>
        <v>0</v>
      </c>
      <c r="BB54" s="107">
        <f>ROUND(BB55+BB59,2)</f>
        <v>0</v>
      </c>
      <c r="BC54" s="107">
        <f>ROUND(BC55+BC59,2)</f>
        <v>0</v>
      </c>
      <c r="BD54" s="109">
        <f>ROUND(BD55+BD59,2)</f>
        <v>0</v>
      </c>
      <c r="BE54" s="6"/>
      <c r="BS54" s="110" t="s">
        <v>74</v>
      </c>
      <c r="BT54" s="110" t="s">
        <v>75</v>
      </c>
      <c r="BU54" s="111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24.75" customHeight="1">
      <c r="A55" s="7"/>
      <c r="B55" s="112"/>
      <c r="C55" s="113"/>
      <c r="D55" s="114" t="s">
        <v>79</v>
      </c>
      <c r="E55" s="114"/>
      <c r="F55" s="114"/>
      <c r="G55" s="114"/>
      <c r="H55" s="114"/>
      <c r="I55" s="115"/>
      <c r="J55" s="114" t="s">
        <v>80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ROUND(SUM(AG56:AG58),2)</f>
        <v>0</v>
      </c>
      <c r="AH55" s="115"/>
      <c r="AI55" s="115"/>
      <c r="AJ55" s="115"/>
      <c r="AK55" s="115"/>
      <c r="AL55" s="115"/>
      <c r="AM55" s="115"/>
      <c r="AN55" s="117">
        <f>SUM(AG55,AT55)</f>
        <v>0</v>
      </c>
      <c r="AO55" s="115"/>
      <c r="AP55" s="115"/>
      <c r="AQ55" s="118" t="s">
        <v>81</v>
      </c>
      <c r="AR55" s="119"/>
      <c r="AS55" s="120">
        <f>ROUND(SUM(AS56:AS58),2)</f>
        <v>0</v>
      </c>
      <c r="AT55" s="121">
        <f>ROUND(SUM(AV55:AW55),2)</f>
        <v>0</v>
      </c>
      <c r="AU55" s="122">
        <f>ROUND(SUM(AU56:AU58),5)</f>
        <v>0</v>
      </c>
      <c r="AV55" s="121">
        <f>ROUND(AZ55*L29,2)</f>
        <v>0</v>
      </c>
      <c r="AW55" s="121">
        <f>ROUND(BA55*L30,2)</f>
        <v>0</v>
      </c>
      <c r="AX55" s="121">
        <f>ROUND(BB55*L29,2)</f>
        <v>0</v>
      </c>
      <c r="AY55" s="121">
        <f>ROUND(BC55*L30,2)</f>
        <v>0</v>
      </c>
      <c r="AZ55" s="121">
        <f>ROUND(SUM(AZ56:AZ58),2)</f>
        <v>0</v>
      </c>
      <c r="BA55" s="121">
        <f>ROUND(SUM(BA56:BA58),2)</f>
        <v>0</v>
      </c>
      <c r="BB55" s="121">
        <f>ROUND(SUM(BB56:BB58),2)</f>
        <v>0</v>
      </c>
      <c r="BC55" s="121">
        <f>ROUND(SUM(BC56:BC58),2)</f>
        <v>0</v>
      </c>
      <c r="BD55" s="123">
        <f>ROUND(SUM(BD56:BD58),2)</f>
        <v>0</v>
      </c>
      <c r="BE55" s="7"/>
      <c r="BS55" s="124" t="s">
        <v>74</v>
      </c>
      <c r="BT55" s="124" t="s">
        <v>82</v>
      </c>
      <c r="BU55" s="124" t="s">
        <v>76</v>
      </c>
      <c r="BV55" s="124" t="s">
        <v>77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4" customFormat="1" ht="23.25" customHeight="1">
      <c r="A56" s="125" t="s">
        <v>85</v>
      </c>
      <c r="B56" s="64"/>
      <c r="C56" s="126"/>
      <c r="D56" s="126"/>
      <c r="E56" s="127" t="s">
        <v>86</v>
      </c>
      <c r="F56" s="127"/>
      <c r="G56" s="127"/>
      <c r="H56" s="127"/>
      <c r="I56" s="127"/>
      <c r="J56" s="126"/>
      <c r="K56" s="127" t="s">
        <v>87</v>
      </c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8">
        <f>'1102508_1 - 1 - OAHŠ HB K...'!J32</f>
        <v>0</v>
      </c>
      <c r="AH56" s="126"/>
      <c r="AI56" s="126"/>
      <c r="AJ56" s="126"/>
      <c r="AK56" s="126"/>
      <c r="AL56" s="126"/>
      <c r="AM56" s="126"/>
      <c r="AN56" s="128">
        <f>SUM(AG56,AT56)</f>
        <v>0</v>
      </c>
      <c r="AO56" s="126"/>
      <c r="AP56" s="126"/>
      <c r="AQ56" s="129" t="s">
        <v>88</v>
      </c>
      <c r="AR56" s="66"/>
      <c r="AS56" s="130">
        <v>0</v>
      </c>
      <c r="AT56" s="131">
        <f>ROUND(SUM(AV56:AW56),2)</f>
        <v>0</v>
      </c>
      <c r="AU56" s="132">
        <f>'1102508_1 - 1 - OAHŠ HB K...'!P89</f>
        <v>0</v>
      </c>
      <c r="AV56" s="131">
        <f>'1102508_1 - 1 - OAHŠ HB K...'!J35</f>
        <v>0</v>
      </c>
      <c r="AW56" s="131">
        <f>'1102508_1 - 1 - OAHŠ HB K...'!J36</f>
        <v>0</v>
      </c>
      <c r="AX56" s="131">
        <f>'1102508_1 - 1 - OAHŠ HB K...'!J37</f>
        <v>0</v>
      </c>
      <c r="AY56" s="131">
        <f>'1102508_1 - 1 - OAHŠ HB K...'!J38</f>
        <v>0</v>
      </c>
      <c r="AZ56" s="131">
        <f>'1102508_1 - 1 - OAHŠ HB K...'!F35</f>
        <v>0</v>
      </c>
      <c r="BA56" s="131">
        <f>'1102508_1 - 1 - OAHŠ HB K...'!F36</f>
        <v>0</v>
      </c>
      <c r="BB56" s="131">
        <f>'1102508_1 - 1 - OAHŠ HB K...'!F37</f>
        <v>0</v>
      </c>
      <c r="BC56" s="131">
        <f>'1102508_1 - 1 - OAHŠ HB K...'!F38</f>
        <v>0</v>
      </c>
      <c r="BD56" s="133">
        <f>'1102508_1 - 1 - OAHŠ HB K...'!F39</f>
        <v>0</v>
      </c>
      <c r="BE56" s="4"/>
      <c r="BT56" s="134" t="s">
        <v>84</v>
      </c>
      <c r="BV56" s="134" t="s">
        <v>77</v>
      </c>
      <c r="BW56" s="134" t="s">
        <v>89</v>
      </c>
      <c r="BX56" s="134" t="s">
        <v>83</v>
      </c>
      <c r="CL56" s="134" t="s">
        <v>19</v>
      </c>
    </row>
    <row r="57" s="4" customFormat="1" ht="23.25" customHeight="1">
      <c r="A57" s="125" t="s">
        <v>85</v>
      </c>
      <c r="B57" s="64"/>
      <c r="C57" s="126"/>
      <c r="D57" s="126"/>
      <c r="E57" s="127" t="s">
        <v>90</v>
      </c>
      <c r="F57" s="127"/>
      <c r="G57" s="127"/>
      <c r="H57" s="127"/>
      <c r="I57" s="127"/>
      <c r="J57" s="126"/>
      <c r="K57" s="127" t="s">
        <v>91</v>
      </c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8">
        <f>'1102508_1 - 2 - OAHŠ HB K...'!J32</f>
        <v>0</v>
      </c>
      <c r="AH57" s="126"/>
      <c r="AI57" s="126"/>
      <c r="AJ57" s="126"/>
      <c r="AK57" s="126"/>
      <c r="AL57" s="126"/>
      <c r="AM57" s="126"/>
      <c r="AN57" s="128">
        <f>SUM(AG57,AT57)</f>
        <v>0</v>
      </c>
      <c r="AO57" s="126"/>
      <c r="AP57" s="126"/>
      <c r="AQ57" s="129" t="s">
        <v>88</v>
      </c>
      <c r="AR57" s="66"/>
      <c r="AS57" s="130">
        <v>0</v>
      </c>
      <c r="AT57" s="131">
        <f>ROUND(SUM(AV57:AW57),2)</f>
        <v>0</v>
      </c>
      <c r="AU57" s="132">
        <f>'1102508_1 - 2 - OAHŠ HB K...'!P95</f>
        <v>0</v>
      </c>
      <c r="AV57" s="131">
        <f>'1102508_1 - 2 - OAHŠ HB K...'!J35</f>
        <v>0</v>
      </c>
      <c r="AW57" s="131">
        <f>'1102508_1 - 2 - OAHŠ HB K...'!J36</f>
        <v>0</v>
      </c>
      <c r="AX57" s="131">
        <f>'1102508_1 - 2 - OAHŠ HB K...'!J37</f>
        <v>0</v>
      </c>
      <c r="AY57" s="131">
        <f>'1102508_1 - 2 - OAHŠ HB K...'!J38</f>
        <v>0</v>
      </c>
      <c r="AZ57" s="131">
        <f>'1102508_1 - 2 - OAHŠ HB K...'!F35</f>
        <v>0</v>
      </c>
      <c r="BA57" s="131">
        <f>'1102508_1 - 2 - OAHŠ HB K...'!F36</f>
        <v>0</v>
      </c>
      <c r="BB57" s="131">
        <f>'1102508_1 - 2 - OAHŠ HB K...'!F37</f>
        <v>0</v>
      </c>
      <c r="BC57" s="131">
        <f>'1102508_1 - 2 - OAHŠ HB K...'!F38</f>
        <v>0</v>
      </c>
      <c r="BD57" s="133">
        <f>'1102508_1 - 2 - OAHŠ HB K...'!F39</f>
        <v>0</v>
      </c>
      <c r="BE57" s="4"/>
      <c r="BT57" s="134" t="s">
        <v>84</v>
      </c>
      <c r="BV57" s="134" t="s">
        <v>77</v>
      </c>
      <c r="BW57" s="134" t="s">
        <v>92</v>
      </c>
      <c r="BX57" s="134" t="s">
        <v>83</v>
      </c>
      <c r="CL57" s="134" t="s">
        <v>19</v>
      </c>
    </row>
    <row r="58" s="4" customFormat="1" ht="23.25" customHeight="1">
      <c r="A58" s="125" t="s">
        <v>85</v>
      </c>
      <c r="B58" s="64"/>
      <c r="C58" s="126"/>
      <c r="D58" s="126"/>
      <c r="E58" s="127" t="s">
        <v>93</v>
      </c>
      <c r="F58" s="127"/>
      <c r="G58" s="127"/>
      <c r="H58" s="127"/>
      <c r="I58" s="127"/>
      <c r="J58" s="126"/>
      <c r="K58" s="127" t="s">
        <v>94</v>
      </c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>
        <f>'1102508_1 - 3 - OAHŠ HB K...'!J32</f>
        <v>0</v>
      </c>
      <c r="AH58" s="126"/>
      <c r="AI58" s="126"/>
      <c r="AJ58" s="126"/>
      <c r="AK58" s="126"/>
      <c r="AL58" s="126"/>
      <c r="AM58" s="126"/>
      <c r="AN58" s="128">
        <f>SUM(AG58,AT58)</f>
        <v>0</v>
      </c>
      <c r="AO58" s="126"/>
      <c r="AP58" s="126"/>
      <c r="AQ58" s="129" t="s">
        <v>88</v>
      </c>
      <c r="AR58" s="66"/>
      <c r="AS58" s="130">
        <v>0</v>
      </c>
      <c r="AT58" s="131">
        <f>ROUND(SUM(AV58:AW58),2)</f>
        <v>0</v>
      </c>
      <c r="AU58" s="132">
        <f>'1102508_1 - 3 - OAHŠ HB K...'!P97</f>
        <v>0</v>
      </c>
      <c r="AV58" s="131">
        <f>'1102508_1 - 3 - OAHŠ HB K...'!J35</f>
        <v>0</v>
      </c>
      <c r="AW58" s="131">
        <f>'1102508_1 - 3 - OAHŠ HB K...'!J36</f>
        <v>0</v>
      </c>
      <c r="AX58" s="131">
        <f>'1102508_1 - 3 - OAHŠ HB K...'!J37</f>
        <v>0</v>
      </c>
      <c r="AY58" s="131">
        <f>'1102508_1 - 3 - OAHŠ HB K...'!J38</f>
        <v>0</v>
      </c>
      <c r="AZ58" s="131">
        <f>'1102508_1 - 3 - OAHŠ HB K...'!F35</f>
        <v>0</v>
      </c>
      <c r="BA58" s="131">
        <f>'1102508_1 - 3 - OAHŠ HB K...'!F36</f>
        <v>0</v>
      </c>
      <c r="BB58" s="131">
        <f>'1102508_1 - 3 - OAHŠ HB K...'!F37</f>
        <v>0</v>
      </c>
      <c r="BC58" s="131">
        <f>'1102508_1 - 3 - OAHŠ HB K...'!F38</f>
        <v>0</v>
      </c>
      <c r="BD58" s="133">
        <f>'1102508_1 - 3 - OAHŠ HB K...'!F39</f>
        <v>0</v>
      </c>
      <c r="BE58" s="4"/>
      <c r="BT58" s="134" t="s">
        <v>84</v>
      </c>
      <c r="BV58" s="134" t="s">
        <v>77</v>
      </c>
      <c r="BW58" s="134" t="s">
        <v>95</v>
      </c>
      <c r="BX58" s="134" t="s">
        <v>83</v>
      </c>
      <c r="CL58" s="134" t="s">
        <v>19</v>
      </c>
    </row>
    <row r="59" s="7" customFormat="1" ht="24.75" customHeight="1">
      <c r="A59" s="7"/>
      <c r="B59" s="112"/>
      <c r="C59" s="113"/>
      <c r="D59" s="114" t="s">
        <v>96</v>
      </c>
      <c r="E59" s="114"/>
      <c r="F59" s="114"/>
      <c r="G59" s="114"/>
      <c r="H59" s="114"/>
      <c r="I59" s="115"/>
      <c r="J59" s="114" t="s">
        <v>97</v>
      </c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6">
        <f>ROUND(SUM(AG60:AG62),2)</f>
        <v>0</v>
      </c>
      <c r="AH59" s="115"/>
      <c r="AI59" s="115"/>
      <c r="AJ59" s="115"/>
      <c r="AK59" s="115"/>
      <c r="AL59" s="115"/>
      <c r="AM59" s="115"/>
      <c r="AN59" s="117">
        <f>SUM(AG59,AT59)</f>
        <v>0</v>
      </c>
      <c r="AO59" s="115"/>
      <c r="AP59" s="115"/>
      <c r="AQ59" s="118" t="s">
        <v>81</v>
      </c>
      <c r="AR59" s="119"/>
      <c r="AS59" s="120">
        <f>ROUND(SUM(AS60:AS62),2)</f>
        <v>0</v>
      </c>
      <c r="AT59" s="121">
        <f>ROUND(SUM(AV59:AW59),2)</f>
        <v>0</v>
      </c>
      <c r="AU59" s="122">
        <f>ROUND(SUM(AU60:AU62),5)</f>
        <v>0</v>
      </c>
      <c r="AV59" s="121">
        <f>ROUND(AZ59*L29,2)</f>
        <v>0</v>
      </c>
      <c r="AW59" s="121">
        <f>ROUND(BA59*L30,2)</f>
        <v>0</v>
      </c>
      <c r="AX59" s="121">
        <f>ROUND(BB59*L29,2)</f>
        <v>0</v>
      </c>
      <c r="AY59" s="121">
        <f>ROUND(BC59*L30,2)</f>
        <v>0</v>
      </c>
      <c r="AZ59" s="121">
        <f>ROUND(SUM(AZ60:AZ62),2)</f>
        <v>0</v>
      </c>
      <c r="BA59" s="121">
        <f>ROUND(SUM(BA60:BA62),2)</f>
        <v>0</v>
      </c>
      <c r="BB59" s="121">
        <f>ROUND(SUM(BB60:BB62),2)</f>
        <v>0</v>
      </c>
      <c r="BC59" s="121">
        <f>ROUND(SUM(BC60:BC62),2)</f>
        <v>0</v>
      </c>
      <c r="BD59" s="123">
        <f>ROUND(SUM(BD60:BD62),2)</f>
        <v>0</v>
      </c>
      <c r="BE59" s="7"/>
      <c r="BS59" s="124" t="s">
        <v>74</v>
      </c>
      <c r="BT59" s="124" t="s">
        <v>82</v>
      </c>
      <c r="BU59" s="124" t="s">
        <v>76</v>
      </c>
      <c r="BV59" s="124" t="s">
        <v>77</v>
      </c>
      <c r="BW59" s="124" t="s">
        <v>98</v>
      </c>
      <c r="BX59" s="124" t="s">
        <v>5</v>
      </c>
      <c r="CL59" s="124" t="s">
        <v>19</v>
      </c>
      <c r="CM59" s="124" t="s">
        <v>84</v>
      </c>
    </row>
    <row r="60" s="4" customFormat="1" ht="23.25" customHeight="1">
      <c r="A60" s="125" t="s">
        <v>85</v>
      </c>
      <c r="B60" s="64"/>
      <c r="C60" s="126"/>
      <c r="D60" s="126"/>
      <c r="E60" s="127" t="s">
        <v>99</v>
      </c>
      <c r="F60" s="127"/>
      <c r="G60" s="127"/>
      <c r="H60" s="127"/>
      <c r="I60" s="127"/>
      <c r="J60" s="126"/>
      <c r="K60" s="127" t="s">
        <v>100</v>
      </c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8">
        <f>'1102508_2 - 1 - OAHŠ HB K...'!J32</f>
        <v>0</v>
      </c>
      <c r="AH60" s="126"/>
      <c r="AI60" s="126"/>
      <c r="AJ60" s="126"/>
      <c r="AK60" s="126"/>
      <c r="AL60" s="126"/>
      <c r="AM60" s="126"/>
      <c r="AN60" s="128">
        <f>SUM(AG60,AT60)</f>
        <v>0</v>
      </c>
      <c r="AO60" s="126"/>
      <c r="AP60" s="126"/>
      <c r="AQ60" s="129" t="s">
        <v>88</v>
      </c>
      <c r="AR60" s="66"/>
      <c r="AS60" s="130">
        <v>0</v>
      </c>
      <c r="AT60" s="131">
        <f>ROUND(SUM(AV60:AW60),2)</f>
        <v>0</v>
      </c>
      <c r="AU60" s="132">
        <f>'1102508_2 - 1 - OAHŠ HB K...'!P89</f>
        <v>0</v>
      </c>
      <c r="AV60" s="131">
        <f>'1102508_2 - 1 - OAHŠ HB K...'!J35</f>
        <v>0</v>
      </c>
      <c r="AW60" s="131">
        <f>'1102508_2 - 1 - OAHŠ HB K...'!J36</f>
        <v>0</v>
      </c>
      <c r="AX60" s="131">
        <f>'1102508_2 - 1 - OAHŠ HB K...'!J37</f>
        <v>0</v>
      </c>
      <c r="AY60" s="131">
        <f>'1102508_2 - 1 - OAHŠ HB K...'!J38</f>
        <v>0</v>
      </c>
      <c r="AZ60" s="131">
        <f>'1102508_2 - 1 - OAHŠ HB K...'!F35</f>
        <v>0</v>
      </c>
      <c r="BA60" s="131">
        <f>'1102508_2 - 1 - OAHŠ HB K...'!F36</f>
        <v>0</v>
      </c>
      <c r="BB60" s="131">
        <f>'1102508_2 - 1 - OAHŠ HB K...'!F37</f>
        <v>0</v>
      </c>
      <c r="BC60" s="131">
        <f>'1102508_2 - 1 - OAHŠ HB K...'!F38</f>
        <v>0</v>
      </c>
      <c r="BD60" s="133">
        <f>'1102508_2 - 1 - OAHŠ HB K...'!F39</f>
        <v>0</v>
      </c>
      <c r="BE60" s="4"/>
      <c r="BT60" s="134" t="s">
        <v>84</v>
      </c>
      <c r="BV60" s="134" t="s">
        <v>77</v>
      </c>
      <c r="BW60" s="134" t="s">
        <v>101</v>
      </c>
      <c r="BX60" s="134" t="s">
        <v>98</v>
      </c>
      <c r="CL60" s="134" t="s">
        <v>19</v>
      </c>
    </row>
    <row r="61" s="4" customFormat="1" ht="23.25" customHeight="1">
      <c r="A61" s="125" t="s">
        <v>85</v>
      </c>
      <c r="B61" s="64"/>
      <c r="C61" s="126"/>
      <c r="D61" s="126"/>
      <c r="E61" s="127" t="s">
        <v>102</v>
      </c>
      <c r="F61" s="127"/>
      <c r="G61" s="127"/>
      <c r="H61" s="127"/>
      <c r="I61" s="127"/>
      <c r="J61" s="126"/>
      <c r="K61" s="127" t="s">
        <v>103</v>
      </c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8">
        <f>'1102508_2 - 2 - OAHŠ HB K...'!J32</f>
        <v>0</v>
      </c>
      <c r="AH61" s="126"/>
      <c r="AI61" s="126"/>
      <c r="AJ61" s="126"/>
      <c r="AK61" s="126"/>
      <c r="AL61" s="126"/>
      <c r="AM61" s="126"/>
      <c r="AN61" s="128">
        <f>SUM(AG61,AT61)</f>
        <v>0</v>
      </c>
      <c r="AO61" s="126"/>
      <c r="AP61" s="126"/>
      <c r="AQ61" s="129" t="s">
        <v>88</v>
      </c>
      <c r="AR61" s="66"/>
      <c r="AS61" s="130">
        <v>0</v>
      </c>
      <c r="AT61" s="131">
        <f>ROUND(SUM(AV61:AW61),2)</f>
        <v>0</v>
      </c>
      <c r="AU61" s="132">
        <f>'1102508_2 - 2 - OAHŠ HB K...'!P95</f>
        <v>0</v>
      </c>
      <c r="AV61" s="131">
        <f>'1102508_2 - 2 - OAHŠ HB K...'!J35</f>
        <v>0</v>
      </c>
      <c r="AW61" s="131">
        <f>'1102508_2 - 2 - OAHŠ HB K...'!J36</f>
        <v>0</v>
      </c>
      <c r="AX61" s="131">
        <f>'1102508_2 - 2 - OAHŠ HB K...'!J37</f>
        <v>0</v>
      </c>
      <c r="AY61" s="131">
        <f>'1102508_2 - 2 - OAHŠ HB K...'!J38</f>
        <v>0</v>
      </c>
      <c r="AZ61" s="131">
        <f>'1102508_2 - 2 - OAHŠ HB K...'!F35</f>
        <v>0</v>
      </c>
      <c r="BA61" s="131">
        <f>'1102508_2 - 2 - OAHŠ HB K...'!F36</f>
        <v>0</v>
      </c>
      <c r="BB61" s="131">
        <f>'1102508_2 - 2 - OAHŠ HB K...'!F37</f>
        <v>0</v>
      </c>
      <c r="BC61" s="131">
        <f>'1102508_2 - 2 - OAHŠ HB K...'!F38</f>
        <v>0</v>
      </c>
      <c r="BD61" s="133">
        <f>'1102508_2 - 2 - OAHŠ HB K...'!F39</f>
        <v>0</v>
      </c>
      <c r="BE61" s="4"/>
      <c r="BT61" s="134" t="s">
        <v>84</v>
      </c>
      <c r="BV61" s="134" t="s">
        <v>77</v>
      </c>
      <c r="BW61" s="134" t="s">
        <v>104</v>
      </c>
      <c r="BX61" s="134" t="s">
        <v>98</v>
      </c>
      <c r="CL61" s="134" t="s">
        <v>19</v>
      </c>
    </row>
    <row r="62" s="4" customFormat="1" ht="23.25" customHeight="1">
      <c r="A62" s="125" t="s">
        <v>85</v>
      </c>
      <c r="B62" s="64"/>
      <c r="C62" s="126"/>
      <c r="D62" s="126"/>
      <c r="E62" s="127" t="s">
        <v>105</v>
      </c>
      <c r="F62" s="127"/>
      <c r="G62" s="127"/>
      <c r="H62" s="127"/>
      <c r="I62" s="127"/>
      <c r="J62" s="126"/>
      <c r="K62" s="127" t="s">
        <v>106</v>
      </c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8">
        <f>'1102508_2 - 3 - OAHŠ HB K...'!J32</f>
        <v>0</v>
      </c>
      <c r="AH62" s="126"/>
      <c r="AI62" s="126"/>
      <c r="AJ62" s="126"/>
      <c r="AK62" s="126"/>
      <c r="AL62" s="126"/>
      <c r="AM62" s="126"/>
      <c r="AN62" s="128">
        <f>SUM(AG62,AT62)</f>
        <v>0</v>
      </c>
      <c r="AO62" s="126"/>
      <c r="AP62" s="126"/>
      <c r="AQ62" s="129" t="s">
        <v>88</v>
      </c>
      <c r="AR62" s="66"/>
      <c r="AS62" s="135">
        <v>0</v>
      </c>
      <c r="AT62" s="136">
        <f>ROUND(SUM(AV62:AW62),2)</f>
        <v>0</v>
      </c>
      <c r="AU62" s="137">
        <f>'1102508_2 - 3 - OAHŠ HB K...'!P99</f>
        <v>0</v>
      </c>
      <c r="AV62" s="136">
        <f>'1102508_2 - 3 - OAHŠ HB K...'!J35</f>
        <v>0</v>
      </c>
      <c r="AW62" s="136">
        <f>'1102508_2 - 3 - OAHŠ HB K...'!J36</f>
        <v>0</v>
      </c>
      <c r="AX62" s="136">
        <f>'1102508_2 - 3 - OAHŠ HB K...'!J37</f>
        <v>0</v>
      </c>
      <c r="AY62" s="136">
        <f>'1102508_2 - 3 - OAHŠ HB K...'!J38</f>
        <v>0</v>
      </c>
      <c r="AZ62" s="136">
        <f>'1102508_2 - 3 - OAHŠ HB K...'!F35</f>
        <v>0</v>
      </c>
      <c r="BA62" s="136">
        <f>'1102508_2 - 3 - OAHŠ HB K...'!F36</f>
        <v>0</v>
      </c>
      <c r="BB62" s="136">
        <f>'1102508_2 - 3 - OAHŠ HB K...'!F37</f>
        <v>0</v>
      </c>
      <c r="BC62" s="136">
        <f>'1102508_2 - 3 - OAHŠ HB K...'!F38</f>
        <v>0</v>
      </c>
      <c r="BD62" s="138">
        <f>'1102508_2 - 3 - OAHŠ HB K...'!F39</f>
        <v>0</v>
      </c>
      <c r="BE62" s="4"/>
      <c r="BT62" s="134" t="s">
        <v>84</v>
      </c>
      <c r="BV62" s="134" t="s">
        <v>77</v>
      </c>
      <c r="BW62" s="134" t="s">
        <v>107</v>
      </c>
      <c r="BX62" s="134" t="s">
        <v>98</v>
      </c>
      <c r="CL62" s="134" t="s">
        <v>19</v>
      </c>
    </row>
    <row r="63" s="2" customFormat="1" ht="30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45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</sheetData>
  <sheetProtection sheet="1" formatColumns="0" formatRows="0" objects="1" scenarios="1" spinCount="100000" saltValue="v4gu86rL+KrodgVbN6vK9/pdT3zOx5KoeamHfGT2y+xNDk9CW5tdSw3eO/1OFgYzMW07dDhRrRJSUVAyMKkTdQ==" hashValue="s5HzGT0+f5JmXQXWgIWx/AuZiUKu6/DSw47Z27fCUuQ6FG2HYupGmd9oLFST/PHUj8qKSRBRREmWM7IxkyW6jQ==" algorithmName="SHA-512" password="88D0"/>
  <mergeCells count="70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1102508_1 - 1 - OAHŠ HB K...'!C2" display="/"/>
    <hyperlink ref="A57" location="'1102508_1 - 2 - OAHŠ HB K...'!C2" display="/"/>
    <hyperlink ref="A58" location="'1102508_1 - 3 - OAHŠ HB K...'!C2" display="/"/>
    <hyperlink ref="A60" location="'1102508_2 - 1 - OAHŠ HB K...'!C2" display="/"/>
    <hyperlink ref="A61" location="'1102508_2 - 2 - OAHŠ HB K...'!C2" display="/"/>
    <hyperlink ref="A62" location="'1102508_2 - 3 - OAHŠ HB 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6.5" customHeight="1">
      <c r="A11" s="39"/>
      <c r="B11" s="45"/>
      <c r="C11" s="39"/>
      <c r="D11" s="39"/>
      <c r="E11" s="146" t="s">
        <v>112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ROUND((SUM(BE89:BE111)),  2)</f>
        <v>0</v>
      </c>
      <c r="G35" s="39"/>
      <c r="H35" s="39"/>
      <c r="I35" s="158">
        <v>0.20999999999999999</v>
      </c>
      <c r="J35" s="157">
        <f>ROUND(((SUM(BE89:BE111))*I35),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ROUND((SUM(BF89:BF111)),  2)</f>
        <v>0</v>
      </c>
      <c r="G36" s="39"/>
      <c r="H36" s="39"/>
      <c r="I36" s="158">
        <v>0.12</v>
      </c>
      <c r="J36" s="157">
        <f>ROUND(((SUM(BF89:BF111))*I36),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ROUND((SUM(BG89:BG111)),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ROUND((SUM(BH89:BH111)),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ROUND((SUM(BI89:BI111)),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1102508_1 - 1 - OAHŠ HB Kyjovská - VRN - etapa 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117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118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119</v>
      </c>
      <c r="E66" s="183"/>
      <c r="F66" s="183"/>
      <c r="G66" s="183"/>
      <c r="H66" s="183"/>
      <c r="I66" s="183"/>
      <c r="J66" s="184">
        <f>J94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120</v>
      </c>
      <c r="E67" s="183"/>
      <c r="F67" s="183"/>
      <c r="G67" s="183"/>
      <c r="H67" s="183"/>
      <c r="I67" s="183"/>
      <c r="J67" s="184">
        <f>J103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121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OAHŠ HB Kyjovská - rekonstrukce elektroinstalace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109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110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111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1102508_1 - 1 - OAHŠ HB Kyjovská - VRN - etapa 1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Havlíčkův Brod</v>
      </c>
      <c r="G83" s="41"/>
      <c r="H83" s="41"/>
      <c r="I83" s="33" t="s">
        <v>23</v>
      </c>
      <c r="J83" s="73" t="str">
        <f>IF(J14="","",J14)</f>
        <v>17. 11. 2025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>Kraj Vysočina</v>
      </c>
      <c r="G85" s="41"/>
      <c r="H85" s="41"/>
      <c r="I85" s="33" t="s">
        <v>33</v>
      </c>
      <c r="J85" s="37" t="str">
        <f>E23</f>
        <v>premise,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IF(E20="","",E20)</f>
        <v>Vyplň údaj</v>
      </c>
      <c r="G86" s="41"/>
      <c r="H86" s="41"/>
      <c r="I86" s="33" t="s">
        <v>38</v>
      </c>
      <c r="J86" s="37" t="str">
        <f>E26</f>
        <v>premise,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122</v>
      </c>
      <c r="D88" s="189" t="s">
        <v>60</v>
      </c>
      <c r="E88" s="189" t="s">
        <v>56</v>
      </c>
      <c r="F88" s="189" t="s">
        <v>57</v>
      </c>
      <c r="G88" s="189" t="s">
        <v>123</v>
      </c>
      <c r="H88" s="189" t="s">
        <v>124</v>
      </c>
      <c r="I88" s="189" t="s">
        <v>125</v>
      </c>
      <c r="J88" s="189" t="s">
        <v>115</v>
      </c>
      <c r="K88" s="190" t="s">
        <v>126</v>
      </c>
      <c r="L88" s="191"/>
      <c r="M88" s="93" t="s">
        <v>19</v>
      </c>
      <c r="N88" s="94" t="s">
        <v>45</v>
      </c>
      <c r="O88" s="94" t="s">
        <v>127</v>
      </c>
      <c r="P88" s="94" t="s">
        <v>128</v>
      </c>
      <c r="Q88" s="94" t="s">
        <v>129</v>
      </c>
      <c r="R88" s="94" t="s">
        <v>130</v>
      </c>
      <c r="S88" s="94" t="s">
        <v>131</v>
      </c>
      <c r="T88" s="95" t="s">
        <v>132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133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74</v>
      </c>
      <c r="AU89" s="18" t="s">
        <v>116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74</v>
      </c>
      <c r="E90" s="200" t="s">
        <v>134</v>
      </c>
      <c r="F90" s="200" t="s">
        <v>135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P91+P94+P103</f>
        <v>0</v>
      </c>
      <c r="Q90" s="205"/>
      <c r="R90" s="206">
        <f>R91+R94+R103</f>
        <v>0</v>
      </c>
      <c r="S90" s="205"/>
      <c r="T90" s="207">
        <f>T91+T94+T103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136</v>
      </c>
      <c r="AT90" s="209" t="s">
        <v>74</v>
      </c>
      <c r="AU90" s="209" t="s">
        <v>75</v>
      </c>
      <c r="AY90" s="208" t="s">
        <v>137</v>
      </c>
      <c r="BK90" s="210">
        <f>BK91+BK94+BK103</f>
        <v>0</v>
      </c>
    </row>
    <row r="91" s="12" customFormat="1" ht="22.8" customHeight="1">
      <c r="A91" s="12"/>
      <c r="B91" s="197"/>
      <c r="C91" s="198"/>
      <c r="D91" s="199" t="s">
        <v>74</v>
      </c>
      <c r="E91" s="211" t="s">
        <v>138</v>
      </c>
      <c r="F91" s="211" t="s">
        <v>139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SUM(P92:P93)</f>
        <v>0</v>
      </c>
      <c r="Q91" s="205"/>
      <c r="R91" s="206">
        <f>SUM(R92:R93)</f>
        <v>0</v>
      </c>
      <c r="S91" s="205"/>
      <c r="T91" s="20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136</v>
      </c>
      <c r="AT91" s="209" t="s">
        <v>74</v>
      </c>
      <c r="AU91" s="209" t="s">
        <v>82</v>
      </c>
      <c r="AY91" s="208" t="s">
        <v>137</v>
      </c>
      <c r="BK91" s="210">
        <f>SUM(BK92:BK93)</f>
        <v>0</v>
      </c>
    </row>
    <row r="92" s="2" customFormat="1" ht="24.15" customHeight="1">
      <c r="A92" s="39"/>
      <c r="B92" s="40"/>
      <c r="C92" s="213" t="s">
        <v>82</v>
      </c>
      <c r="D92" s="213" t="s">
        <v>140</v>
      </c>
      <c r="E92" s="214" t="s">
        <v>141</v>
      </c>
      <c r="F92" s="215" t="s">
        <v>142</v>
      </c>
      <c r="G92" s="216" t="s">
        <v>143</v>
      </c>
      <c r="H92" s="217">
        <v>1</v>
      </c>
      <c r="I92" s="218"/>
      <c r="J92" s="219">
        <f>ROUND(I92*H92,2)</f>
        <v>0</v>
      </c>
      <c r="K92" s="215" t="s">
        <v>19</v>
      </c>
      <c r="L92" s="45"/>
      <c r="M92" s="220" t="s">
        <v>19</v>
      </c>
      <c r="N92" s="221" t="s">
        <v>46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144</v>
      </c>
      <c r="AT92" s="224" t="s">
        <v>140</v>
      </c>
      <c r="AU92" s="224" t="s">
        <v>84</v>
      </c>
      <c r="AY92" s="18" t="s">
        <v>137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82</v>
      </c>
      <c r="BK92" s="225">
        <f>ROUND(I92*H92,2)</f>
        <v>0</v>
      </c>
      <c r="BL92" s="18" t="s">
        <v>144</v>
      </c>
      <c r="BM92" s="224" t="s">
        <v>145</v>
      </c>
    </row>
    <row r="93" s="2" customFormat="1" ht="21.75" customHeight="1">
      <c r="A93" s="39"/>
      <c r="B93" s="40"/>
      <c r="C93" s="213" t="s">
        <v>84</v>
      </c>
      <c r="D93" s="213" t="s">
        <v>140</v>
      </c>
      <c r="E93" s="214" t="s">
        <v>146</v>
      </c>
      <c r="F93" s="215" t="s">
        <v>147</v>
      </c>
      <c r="G93" s="216" t="s">
        <v>143</v>
      </c>
      <c r="H93" s="217">
        <v>1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46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144</v>
      </c>
      <c r="AT93" s="224" t="s">
        <v>140</v>
      </c>
      <c r="AU93" s="224" t="s">
        <v>84</v>
      </c>
      <c r="AY93" s="18" t="s">
        <v>137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82</v>
      </c>
      <c r="BK93" s="225">
        <f>ROUND(I93*H93,2)</f>
        <v>0</v>
      </c>
      <c r="BL93" s="18" t="s">
        <v>144</v>
      </c>
      <c r="BM93" s="224" t="s">
        <v>148</v>
      </c>
    </row>
    <row r="94" s="12" customFormat="1" ht="22.8" customHeight="1">
      <c r="A94" s="12"/>
      <c r="B94" s="197"/>
      <c r="C94" s="198"/>
      <c r="D94" s="199" t="s">
        <v>74</v>
      </c>
      <c r="E94" s="211" t="s">
        <v>149</v>
      </c>
      <c r="F94" s="211" t="s">
        <v>150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SUM(P95:P102)</f>
        <v>0</v>
      </c>
      <c r="Q94" s="205"/>
      <c r="R94" s="206">
        <f>SUM(R95:R102)</f>
        <v>0</v>
      </c>
      <c r="S94" s="205"/>
      <c r="T94" s="207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136</v>
      </c>
      <c r="AT94" s="209" t="s">
        <v>74</v>
      </c>
      <c r="AU94" s="209" t="s">
        <v>82</v>
      </c>
      <c r="AY94" s="208" t="s">
        <v>137</v>
      </c>
      <c r="BK94" s="210">
        <f>SUM(BK95:BK102)</f>
        <v>0</v>
      </c>
    </row>
    <row r="95" s="2" customFormat="1" ht="37.8" customHeight="1">
      <c r="A95" s="39"/>
      <c r="B95" s="40"/>
      <c r="C95" s="213" t="s">
        <v>151</v>
      </c>
      <c r="D95" s="213" t="s">
        <v>140</v>
      </c>
      <c r="E95" s="214" t="s">
        <v>152</v>
      </c>
      <c r="F95" s="215" t="s">
        <v>153</v>
      </c>
      <c r="G95" s="216" t="s">
        <v>143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46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144</v>
      </c>
      <c r="AT95" s="224" t="s">
        <v>140</v>
      </c>
      <c r="AU95" s="224" t="s">
        <v>84</v>
      </c>
      <c r="AY95" s="18" t="s">
        <v>137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82</v>
      </c>
      <c r="BK95" s="225">
        <f>ROUND(I95*H95,2)</f>
        <v>0</v>
      </c>
      <c r="BL95" s="18" t="s">
        <v>144</v>
      </c>
      <c r="BM95" s="224" t="s">
        <v>154</v>
      </c>
    </row>
    <row r="96" s="2" customFormat="1" ht="16.5" customHeight="1">
      <c r="A96" s="39"/>
      <c r="B96" s="40"/>
      <c r="C96" s="213" t="s">
        <v>155</v>
      </c>
      <c r="D96" s="213" t="s">
        <v>140</v>
      </c>
      <c r="E96" s="214" t="s">
        <v>156</v>
      </c>
      <c r="F96" s="215" t="s">
        <v>150</v>
      </c>
      <c r="G96" s="216" t="s">
        <v>143</v>
      </c>
      <c r="H96" s="217">
        <v>1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46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144</v>
      </c>
      <c r="AT96" s="224" t="s">
        <v>140</v>
      </c>
      <c r="AU96" s="224" t="s">
        <v>84</v>
      </c>
      <c r="AY96" s="18" t="s">
        <v>137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82</v>
      </c>
      <c r="BK96" s="225">
        <f>ROUND(I96*H96,2)</f>
        <v>0</v>
      </c>
      <c r="BL96" s="18" t="s">
        <v>144</v>
      </c>
      <c r="BM96" s="224" t="s">
        <v>157</v>
      </c>
    </row>
    <row r="97" s="2" customFormat="1">
      <c r="A97" s="39"/>
      <c r="B97" s="40"/>
      <c r="C97" s="41"/>
      <c r="D97" s="226" t="s">
        <v>158</v>
      </c>
      <c r="E97" s="41"/>
      <c r="F97" s="227" t="s">
        <v>159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158</v>
      </c>
      <c r="AU97" s="18" t="s">
        <v>84</v>
      </c>
    </row>
    <row r="98" s="2" customFormat="1" ht="21.75" customHeight="1">
      <c r="A98" s="39"/>
      <c r="B98" s="40"/>
      <c r="C98" s="213" t="s">
        <v>136</v>
      </c>
      <c r="D98" s="213" t="s">
        <v>140</v>
      </c>
      <c r="E98" s="214" t="s">
        <v>160</v>
      </c>
      <c r="F98" s="215" t="s">
        <v>161</v>
      </c>
      <c r="G98" s="216" t="s">
        <v>143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144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144</v>
      </c>
      <c r="BM98" s="224" t="s">
        <v>162</v>
      </c>
    </row>
    <row r="99" s="2" customFormat="1" ht="37.8" customHeight="1">
      <c r="A99" s="39"/>
      <c r="B99" s="40"/>
      <c r="C99" s="213" t="s">
        <v>163</v>
      </c>
      <c r="D99" s="213" t="s">
        <v>140</v>
      </c>
      <c r="E99" s="214" t="s">
        <v>164</v>
      </c>
      <c r="F99" s="215" t="s">
        <v>165</v>
      </c>
      <c r="G99" s="216" t="s">
        <v>143</v>
      </c>
      <c r="H99" s="217">
        <v>1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46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144</v>
      </c>
      <c r="AT99" s="224" t="s">
        <v>140</v>
      </c>
      <c r="AU99" s="224" t="s">
        <v>84</v>
      </c>
      <c r="AY99" s="18" t="s">
        <v>137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82</v>
      </c>
      <c r="BK99" s="225">
        <f>ROUND(I99*H99,2)</f>
        <v>0</v>
      </c>
      <c r="BL99" s="18" t="s">
        <v>144</v>
      </c>
      <c r="BM99" s="224" t="s">
        <v>166</v>
      </c>
    </row>
    <row r="100" s="2" customFormat="1" ht="24.15" customHeight="1">
      <c r="A100" s="39"/>
      <c r="B100" s="40"/>
      <c r="C100" s="213" t="s">
        <v>167</v>
      </c>
      <c r="D100" s="213" t="s">
        <v>140</v>
      </c>
      <c r="E100" s="214" t="s">
        <v>168</v>
      </c>
      <c r="F100" s="215" t="s">
        <v>169</v>
      </c>
      <c r="G100" s="216" t="s">
        <v>143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144</v>
      </c>
      <c r="AT100" s="224" t="s">
        <v>140</v>
      </c>
      <c r="AU100" s="224" t="s">
        <v>84</v>
      </c>
      <c r="AY100" s="18" t="s">
        <v>137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144</v>
      </c>
      <c r="BM100" s="224" t="s">
        <v>170</v>
      </c>
    </row>
    <row r="101" s="2" customFormat="1" ht="24.15" customHeight="1">
      <c r="A101" s="39"/>
      <c r="B101" s="40"/>
      <c r="C101" s="213" t="s">
        <v>171</v>
      </c>
      <c r="D101" s="213" t="s">
        <v>140</v>
      </c>
      <c r="E101" s="214" t="s">
        <v>172</v>
      </c>
      <c r="F101" s="215" t="s">
        <v>173</v>
      </c>
      <c r="G101" s="216" t="s">
        <v>143</v>
      </c>
      <c r="H101" s="217">
        <v>1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46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144</v>
      </c>
      <c r="AT101" s="224" t="s">
        <v>140</v>
      </c>
      <c r="AU101" s="224" t="s">
        <v>84</v>
      </c>
      <c r="AY101" s="18" t="s">
        <v>137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82</v>
      </c>
      <c r="BK101" s="225">
        <f>ROUND(I101*H101,2)</f>
        <v>0</v>
      </c>
      <c r="BL101" s="18" t="s">
        <v>144</v>
      </c>
      <c r="BM101" s="224" t="s">
        <v>174</v>
      </c>
    </row>
    <row r="102" s="2" customFormat="1" ht="24.15" customHeight="1">
      <c r="A102" s="39"/>
      <c r="B102" s="40"/>
      <c r="C102" s="213" t="s">
        <v>175</v>
      </c>
      <c r="D102" s="213" t="s">
        <v>140</v>
      </c>
      <c r="E102" s="214" t="s">
        <v>176</v>
      </c>
      <c r="F102" s="215" t="s">
        <v>177</v>
      </c>
      <c r="G102" s="216" t="s">
        <v>143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144</v>
      </c>
      <c r="AT102" s="224" t="s">
        <v>140</v>
      </c>
      <c r="AU102" s="224" t="s">
        <v>84</v>
      </c>
      <c r="AY102" s="18" t="s">
        <v>137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144</v>
      </c>
      <c r="BM102" s="224" t="s">
        <v>178</v>
      </c>
    </row>
    <row r="103" s="12" customFormat="1" ht="22.8" customHeight="1">
      <c r="A103" s="12"/>
      <c r="B103" s="197"/>
      <c r="C103" s="198"/>
      <c r="D103" s="199" t="s">
        <v>74</v>
      </c>
      <c r="E103" s="211" t="s">
        <v>179</v>
      </c>
      <c r="F103" s="211" t="s">
        <v>180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SUM(P104:P111)</f>
        <v>0</v>
      </c>
      <c r="Q103" s="205"/>
      <c r="R103" s="206">
        <f>SUM(R104:R111)</f>
        <v>0</v>
      </c>
      <c r="S103" s="205"/>
      <c r="T103" s="207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136</v>
      </c>
      <c r="AT103" s="209" t="s">
        <v>74</v>
      </c>
      <c r="AU103" s="209" t="s">
        <v>82</v>
      </c>
      <c r="AY103" s="208" t="s">
        <v>137</v>
      </c>
      <c r="BK103" s="210">
        <f>SUM(BK104:BK111)</f>
        <v>0</v>
      </c>
    </row>
    <row r="104" s="2" customFormat="1" ht="37.8" customHeight="1">
      <c r="A104" s="39"/>
      <c r="B104" s="40"/>
      <c r="C104" s="213" t="s">
        <v>181</v>
      </c>
      <c r="D104" s="213" t="s">
        <v>140</v>
      </c>
      <c r="E104" s="214" t="s">
        <v>182</v>
      </c>
      <c r="F104" s="215" t="s">
        <v>183</v>
      </c>
      <c r="G104" s="216" t="s">
        <v>143</v>
      </c>
      <c r="H104" s="217">
        <v>1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144</v>
      </c>
      <c r="AT104" s="224" t="s">
        <v>140</v>
      </c>
      <c r="AU104" s="224" t="s">
        <v>84</v>
      </c>
      <c r="AY104" s="18" t="s">
        <v>137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144</v>
      </c>
      <c r="BM104" s="224" t="s">
        <v>184</v>
      </c>
    </row>
    <row r="105" s="2" customFormat="1" ht="37.8" customHeight="1">
      <c r="A105" s="39"/>
      <c r="B105" s="40"/>
      <c r="C105" s="213" t="s">
        <v>185</v>
      </c>
      <c r="D105" s="213" t="s">
        <v>140</v>
      </c>
      <c r="E105" s="214" t="s">
        <v>186</v>
      </c>
      <c r="F105" s="215" t="s">
        <v>187</v>
      </c>
      <c r="G105" s="216" t="s">
        <v>143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46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144</v>
      </c>
      <c r="AT105" s="224" t="s">
        <v>140</v>
      </c>
      <c r="AU105" s="224" t="s">
        <v>84</v>
      </c>
      <c r="AY105" s="18" t="s">
        <v>137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82</v>
      </c>
      <c r="BK105" s="225">
        <f>ROUND(I105*H105,2)</f>
        <v>0</v>
      </c>
      <c r="BL105" s="18" t="s">
        <v>144</v>
      </c>
      <c r="BM105" s="224" t="s">
        <v>188</v>
      </c>
    </row>
    <row r="106" s="2" customFormat="1" ht="37.8" customHeight="1">
      <c r="A106" s="39"/>
      <c r="B106" s="40"/>
      <c r="C106" s="213" t="s">
        <v>189</v>
      </c>
      <c r="D106" s="213" t="s">
        <v>140</v>
      </c>
      <c r="E106" s="214" t="s">
        <v>190</v>
      </c>
      <c r="F106" s="215" t="s">
        <v>191</v>
      </c>
      <c r="G106" s="216" t="s">
        <v>143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144</v>
      </c>
      <c r="AT106" s="224" t="s">
        <v>140</v>
      </c>
      <c r="AU106" s="224" t="s">
        <v>84</v>
      </c>
      <c r="AY106" s="18" t="s">
        <v>137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144</v>
      </c>
      <c r="BM106" s="224" t="s">
        <v>192</v>
      </c>
    </row>
    <row r="107" s="2" customFormat="1" ht="33" customHeight="1">
      <c r="A107" s="39"/>
      <c r="B107" s="40"/>
      <c r="C107" s="213" t="s">
        <v>8</v>
      </c>
      <c r="D107" s="213" t="s">
        <v>140</v>
      </c>
      <c r="E107" s="214" t="s">
        <v>193</v>
      </c>
      <c r="F107" s="215" t="s">
        <v>194</v>
      </c>
      <c r="G107" s="216" t="s">
        <v>143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46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144</v>
      </c>
      <c r="AT107" s="224" t="s">
        <v>140</v>
      </c>
      <c r="AU107" s="224" t="s">
        <v>84</v>
      </c>
      <c r="AY107" s="18" t="s">
        <v>137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82</v>
      </c>
      <c r="BK107" s="225">
        <f>ROUND(I107*H107,2)</f>
        <v>0</v>
      </c>
      <c r="BL107" s="18" t="s">
        <v>144</v>
      </c>
      <c r="BM107" s="224" t="s">
        <v>195</v>
      </c>
    </row>
    <row r="108" s="2" customFormat="1" ht="44.25" customHeight="1">
      <c r="A108" s="39"/>
      <c r="B108" s="40"/>
      <c r="C108" s="213" t="s">
        <v>196</v>
      </c>
      <c r="D108" s="213" t="s">
        <v>140</v>
      </c>
      <c r="E108" s="214" t="s">
        <v>197</v>
      </c>
      <c r="F108" s="215" t="s">
        <v>198</v>
      </c>
      <c r="G108" s="216" t="s">
        <v>143</v>
      </c>
      <c r="H108" s="217">
        <v>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46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144</v>
      </c>
      <c r="AT108" s="224" t="s">
        <v>140</v>
      </c>
      <c r="AU108" s="224" t="s">
        <v>84</v>
      </c>
      <c r="AY108" s="18" t="s">
        <v>137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144</v>
      </c>
      <c r="BM108" s="224" t="s">
        <v>199</v>
      </c>
    </row>
    <row r="109" s="2" customFormat="1">
      <c r="A109" s="39"/>
      <c r="B109" s="40"/>
      <c r="C109" s="41"/>
      <c r="D109" s="226" t="s">
        <v>158</v>
      </c>
      <c r="E109" s="41"/>
      <c r="F109" s="227" t="s">
        <v>200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158</v>
      </c>
      <c r="AU109" s="18" t="s">
        <v>84</v>
      </c>
    </row>
    <row r="110" s="2" customFormat="1" ht="24.15" customHeight="1">
      <c r="A110" s="39"/>
      <c r="B110" s="40"/>
      <c r="C110" s="213" t="s">
        <v>201</v>
      </c>
      <c r="D110" s="213" t="s">
        <v>140</v>
      </c>
      <c r="E110" s="214" t="s">
        <v>202</v>
      </c>
      <c r="F110" s="215" t="s">
        <v>203</v>
      </c>
      <c r="G110" s="216" t="s">
        <v>143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144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144</v>
      </c>
      <c r="BM110" s="224" t="s">
        <v>204</v>
      </c>
    </row>
    <row r="111" s="2" customFormat="1" ht="37.8" customHeight="1">
      <c r="A111" s="39"/>
      <c r="B111" s="40"/>
      <c r="C111" s="213" t="s">
        <v>205</v>
      </c>
      <c r="D111" s="213" t="s">
        <v>140</v>
      </c>
      <c r="E111" s="214" t="s">
        <v>206</v>
      </c>
      <c r="F111" s="215" t="s">
        <v>207</v>
      </c>
      <c r="G111" s="216" t="s">
        <v>143</v>
      </c>
      <c r="H111" s="217">
        <v>1</v>
      </c>
      <c r="I111" s="218"/>
      <c r="J111" s="219">
        <f>ROUND(I111*H111,2)</f>
        <v>0</v>
      </c>
      <c r="K111" s="215" t="s">
        <v>19</v>
      </c>
      <c r="L111" s="45"/>
      <c r="M111" s="231" t="s">
        <v>19</v>
      </c>
      <c r="N111" s="232" t="s">
        <v>46</v>
      </c>
      <c r="O111" s="233"/>
      <c r="P111" s="234">
        <f>O111*H111</f>
        <v>0</v>
      </c>
      <c r="Q111" s="234">
        <v>0</v>
      </c>
      <c r="R111" s="234">
        <f>Q111*H111</f>
        <v>0</v>
      </c>
      <c r="S111" s="234">
        <v>0</v>
      </c>
      <c r="T111" s="23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144</v>
      </c>
      <c r="AT111" s="224" t="s">
        <v>140</v>
      </c>
      <c r="AU111" s="224" t="s">
        <v>84</v>
      </c>
      <c r="AY111" s="18" t="s">
        <v>137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144</v>
      </c>
      <c r="BM111" s="224" t="s">
        <v>208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5J7ZyGAjQp4sjiVuy+X9zK1eLQ0NqPjNmTSpn0R7CN97dxT0XzzPpfDCi+SGWKUzy7PXWt3CcfNCHxhhjyRHDg==" hashValue="zbNnRl+p6TJLJO9YVKv63AKA42Ks42XP0vArK92XXDzGPaXIhqRpDoWVMbG/U3Jgn4eTN2ozpMgt3g93RpK4PQ==" algorithmName="SHA-512" password="88D0"/>
  <autoFilter ref="C88:K1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209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ROUND((SUM(BE95:BE1000)),  2)</f>
        <v>0</v>
      </c>
      <c r="G35" s="39"/>
      <c r="H35" s="39"/>
      <c r="I35" s="158">
        <v>0.20999999999999999</v>
      </c>
      <c r="J35" s="157">
        <f>ROUND(((SUM(BE95:BE1000))*I35),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ROUND((SUM(BF95:BF1000)),  2)</f>
        <v>0</v>
      </c>
      <c r="G36" s="39"/>
      <c r="H36" s="39"/>
      <c r="I36" s="158">
        <v>0.12</v>
      </c>
      <c r="J36" s="157">
        <f>ROUND(((SUM(BF95:BF1000))*I36),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ROUND((SUM(BG95:BG1000)),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ROUND((SUM(BH95:BH1000)),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ROUND((SUM(BI95:BI1000)),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1102508_1 - 2 - OAHŠ HB Kyjovská - elektroinstalace - etapa 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210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211</v>
      </c>
      <c r="E65" s="183"/>
      <c r="F65" s="183"/>
      <c r="G65" s="183"/>
      <c r="H65" s="183"/>
      <c r="I65" s="183"/>
      <c r="J65" s="184">
        <f>J97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212</v>
      </c>
      <c r="E66" s="183"/>
      <c r="F66" s="183"/>
      <c r="G66" s="183"/>
      <c r="H66" s="183"/>
      <c r="I66" s="183"/>
      <c r="J66" s="184">
        <f>J239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213</v>
      </c>
      <c r="E67" s="183"/>
      <c r="F67" s="183"/>
      <c r="G67" s="183"/>
      <c r="H67" s="183"/>
      <c r="I67" s="183"/>
      <c r="J67" s="184">
        <f>J383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214</v>
      </c>
      <c r="E68" s="183"/>
      <c r="F68" s="183"/>
      <c r="G68" s="183"/>
      <c r="H68" s="183"/>
      <c r="I68" s="183"/>
      <c r="J68" s="184">
        <f>J510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215</v>
      </c>
      <c r="E69" s="183"/>
      <c r="F69" s="183"/>
      <c r="G69" s="183"/>
      <c r="H69" s="183"/>
      <c r="I69" s="183"/>
      <c r="J69" s="184">
        <f>J654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216</v>
      </c>
      <c r="E70" s="183"/>
      <c r="F70" s="183"/>
      <c r="G70" s="183"/>
      <c r="H70" s="183"/>
      <c r="I70" s="183"/>
      <c r="J70" s="184">
        <f>J657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217</v>
      </c>
      <c r="E71" s="183"/>
      <c r="F71" s="183"/>
      <c r="G71" s="183"/>
      <c r="H71" s="183"/>
      <c r="I71" s="183"/>
      <c r="J71" s="184">
        <f>J740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218</v>
      </c>
      <c r="E72" s="183"/>
      <c r="F72" s="183"/>
      <c r="G72" s="183"/>
      <c r="H72" s="183"/>
      <c r="I72" s="183"/>
      <c r="J72" s="184">
        <f>J940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219</v>
      </c>
      <c r="E73" s="183"/>
      <c r="F73" s="183"/>
      <c r="G73" s="183"/>
      <c r="H73" s="183"/>
      <c r="I73" s="183"/>
      <c r="J73" s="184">
        <f>J995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121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OAHŠ HB Kyjovská - rekonstrukce elektroinstalace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109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110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0" t="str">
        <f>E11</f>
        <v>1102508_1 - 2 - OAHŠ HB Kyjovská - elektroinstalace - etapa 1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>Havlíčkův Brod</v>
      </c>
      <c r="G89" s="41"/>
      <c r="H89" s="41"/>
      <c r="I89" s="33" t="s">
        <v>23</v>
      </c>
      <c r="J89" s="73" t="str">
        <f>IF(J14="","",J14)</f>
        <v>17. 11. 2025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Kraj Vysočina</v>
      </c>
      <c r="G91" s="41"/>
      <c r="H91" s="41"/>
      <c r="I91" s="33" t="s">
        <v>33</v>
      </c>
      <c r="J91" s="37" t="str">
        <f>E23</f>
        <v>premise, s.r.o.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31</v>
      </c>
      <c r="D92" s="41"/>
      <c r="E92" s="41"/>
      <c r="F92" s="28" t="str">
        <f>IF(E20="","",E20)</f>
        <v>Vyplň údaj</v>
      </c>
      <c r="G92" s="41"/>
      <c r="H92" s="41"/>
      <c r="I92" s="33" t="s">
        <v>38</v>
      </c>
      <c r="J92" s="37" t="str">
        <f>E26</f>
        <v>premise,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122</v>
      </c>
      <c r="D94" s="189" t="s">
        <v>60</v>
      </c>
      <c r="E94" s="189" t="s">
        <v>56</v>
      </c>
      <c r="F94" s="189" t="s">
        <v>57</v>
      </c>
      <c r="G94" s="189" t="s">
        <v>123</v>
      </c>
      <c r="H94" s="189" t="s">
        <v>124</v>
      </c>
      <c r="I94" s="189" t="s">
        <v>125</v>
      </c>
      <c r="J94" s="189" t="s">
        <v>115</v>
      </c>
      <c r="K94" s="190" t="s">
        <v>126</v>
      </c>
      <c r="L94" s="191"/>
      <c r="M94" s="93" t="s">
        <v>19</v>
      </c>
      <c r="N94" s="94" t="s">
        <v>45</v>
      </c>
      <c r="O94" s="94" t="s">
        <v>127</v>
      </c>
      <c r="P94" s="94" t="s">
        <v>128</v>
      </c>
      <c r="Q94" s="94" t="s">
        <v>129</v>
      </c>
      <c r="R94" s="94" t="s">
        <v>130</v>
      </c>
      <c r="S94" s="94" t="s">
        <v>131</v>
      </c>
      <c r="T94" s="95" t="s">
        <v>132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133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</f>
        <v>0</v>
      </c>
      <c r="Q95" s="97"/>
      <c r="R95" s="194">
        <f>R96</f>
        <v>3.7564660000000001</v>
      </c>
      <c r="S95" s="97"/>
      <c r="T95" s="195">
        <f>T96</f>
        <v>1.4595199999999997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74</v>
      </c>
      <c r="AU95" s="18" t="s">
        <v>116</v>
      </c>
      <c r="BK95" s="196">
        <f>BK96</f>
        <v>0</v>
      </c>
    </row>
    <row r="96" s="12" customFormat="1" ht="25.92" customHeight="1">
      <c r="A96" s="12"/>
      <c r="B96" s="197"/>
      <c r="C96" s="198"/>
      <c r="D96" s="199" t="s">
        <v>74</v>
      </c>
      <c r="E96" s="200" t="s">
        <v>220</v>
      </c>
      <c r="F96" s="200" t="s">
        <v>221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P97+P239+P383+P510+P654+P657+P740+P940+P995</f>
        <v>0</v>
      </c>
      <c r="Q96" s="205"/>
      <c r="R96" s="206">
        <f>R97+R239+R383+R510+R654+R657+R740+R940+R995</f>
        <v>3.7564660000000001</v>
      </c>
      <c r="S96" s="205"/>
      <c r="T96" s="207">
        <f>T97+T239+T383+T510+T654+T657+T740+T940+T995</f>
        <v>1.4595199999999997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84</v>
      </c>
      <c r="AT96" s="209" t="s">
        <v>74</v>
      </c>
      <c r="AU96" s="209" t="s">
        <v>75</v>
      </c>
      <c r="AY96" s="208" t="s">
        <v>137</v>
      </c>
      <c r="BK96" s="210">
        <f>BK97+BK239+BK383+BK510+BK654+BK657+BK740+BK940+BK995</f>
        <v>0</v>
      </c>
    </row>
    <row r="97" s="12" customFormat="1" ht="22.8" customHeight="1">
      <c r="A97" s="12"/>
      <c r="B97" s="197"/>
      <c r="C97" s="198"/>
      <c r="D97" s="199" t="s">
        <v>74</v>
      </c>
      <c r="E97" s="211" t="s">
        <v>222</v>
      </c>
      <c r="F97" s="211" t="s">
        <v>223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SUM(P98:P238)</f>
        <v>0</v>
      </c>
      <c r="Q97" s="205"/>
      <c r="R97" s="206">
        <f>SUM(R98:R238)</f>
        <v>0.70396000000000003</v>
      </c>
      <c r="S97" s="205"/>
      <c r="T97" s="207">
        <f>SUM(T98:T238)</f>
        <v>0.52600000000000002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84</v>
      </c>
      <c r="AT97" s="209" t="s">
        <v>74</v>
      </c>
      <c r="AU97" s="209" t="s">
        <v>82</v>
      </c>
      <c r="AY97" s="208" t="s">
        <v>137</v>
      </c>
      <c r="BK97" s="210">
        <f>SUM(BK98:BK238)</f>
        <v>0</v>
      </c>
    </row>
    <row r="98" s="2" customFormat="1" ht="24.15" customHeight="1">
      <c r="A98" s="39"/>
      <c r="B98" s="40"/>
      <c r="C98" s="213" t="s">
        <v>82</v>
      </c>
      <c r="D98" s="213" t="s">
        <v>140</v>
      </c>
      <c r="E98" s="214" t="s">
        <v>224</v>
      </c>
      <c r="F98" s="215" t="s">
        <v>225</v>
      </c>
      <c r="G98" s="216" t="s">
        <v>226</v>
      </c>
      <c r="H98" s="217">
        <v>125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189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189</v>
      </c>
      <c r="BM98" s="224" t="s">
        <v>227</v>
      </c>
    </row>
    <row r="99" s="13" customFormat="1">
      <c r="A99" s="13"/>
      <c r="B99" s="236"/>
      <c r="C99" s="237"/>
      <c r="D99" s="226" t="s">
        <v>228</v>
      </c>
      <c r="E99" s="238" t="s">
        <v>19</v>
      </c>
      <c r="F99" s="239" t="s">
        <v>229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228</v>
      </c>
      <c r="AU99" s="245" t="s">
        <v>84</v>
      </c>
      <c r="AV99" s="13" t="s">
        <v>82</v>
      </c>
      <c r="AW99" s="13" t="s">
        <v>37</v>
      </c>
      <c r="AX99" s="13" t="s">
        <v>75</v>
      </c>
      <c r="AY99" s="245" t="s">
        <v>137</v>
      </c>
    </row>
    <row r="100" s="14" customFormat="1">
      <c r="A100" s="14"/>
      <c r="B100" s="246"/>
      <c r="C100" s="247"/>
      <c r="D100" s="226" t="s">
        <v>228</v>
      </c>
      <c r="E100" s="248" t="s">
        <v>19</v>
      </c>
      <c r="F100" s="249" t="s">
        <v>230</v>
      </c>
      <c r="G100" s="247"/>
      <c r="H100" s="250">
        <v>26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228</v>
      </c>
      <c r="AU100" s="256" t="s">
        <v>84</v>
      </c>
      <c r="AV100" s="14" t="s">
        <v>84</v>
      </c>
      <c r="AW100" s="14" t="s">
        <v>37</v>
      </c>
      <c r="AX100" s="14" t="s">
        <v>75</v>
      </c>
      <c r="AY100" s="256" t="s">
        <v>137</v>
      </c>
    </row>
    <row r="101" s="13" customFormat="1">
      <c r="A101" s="13"/>
      <c r="B101" s="236"/>
      <c r="C101" s="237"/>
      <c r="D101" s="226" t="s">
        <v>228</v>
      </c>
      <c r="E101" s="238" t="s">
        <v>19</v>
      </c>
      <c r="F101" s="239" t="s">
        <v>231</v>
      </c>
      <c r="G101" s="237"/>
      <c r="H101" s="238" t="s">
        <v>19</v>
      </c>
      <c r="I101" s="240"/>
      <c r="J101" s="237"/>
      <c r="K101" s="237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228</v>
      </c>
      <c r="AU101" s="245" t="s">
        <v>84</v>
      </c>
      <c r="AV101" s="13" t="s">
        <v>82</v>
      </c>
      <c r="AW101" s="13" t="s">
        <v>37</v>
      </c>
      <c r="AX101" s="13" t="s">
        <v>75</v>
      </c>
      <c r="AY101" s="245" t="s">
        <v>137</v>
      </c>
    </row>
    <row r="102" s="14" customFormat="1">
      <c r="A102" s="14"/>
      <c r="B102" s="246"/>
      <c r="C102" s="247"/>
      <c r="D102" s="226" t="s">
        <v>228</v>
      </c>
      <c r="E102" s="248" t="s">
        <v>19</v>
      </c>
      <c r="F102" s="249" t="s">
        <v>232</v>
      </c>
      <c r="G102" s="247"/>
      <c r="H102" s="250">
        <v>30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228</v>
      </c>
      <c r="AU102" s="256" t="s">
        <v>84</v>
      </c>
      <c r="AV102" s="14" t="s">
        <v>84</v>
      </c>
      <c r="AW102" s="14" t="s">
        <v>37</v>
      </c>
      <c r="AX102" s="14" t="s">
        <v>75</v>
      </c>
      <c r="AY102" s="256" t="s">
        <v>137</v>
      </c>
    </row>
    <row r="103" s="13" customFormat="1">
      <c r="A103" s="13"/>
      <c r="B103" s="236"/>
      <c r="C103" s="237"/>
      <c r="D103" s="226" t="s">
        <v>228</v>
      </c>
      <c r="E103" s="238" t="s">
        <v>19</v>
      </c>
      <c r="F103" s="239" t="s">
        <v>233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228</v>
      </c>
      <c r="AU103" s="245" t="s">
        <v>84</v>
      </c>
      <c r="AV103" s="13" t="s">
        <v>82</v>
      </c>
      <c r="AW103" s="13" t="s">
        <v>37</v>
      </c>
      <c r="AX103" s="13" t="s">
        <v>75</v>
      </c>
      <c r="AY103" s="245" t="s">
        <v>137</v>
      </c>
    </row>
    <row r="104" s="14" customFormat="1">
      <c r="A104" s="14"/>
      <c r="B104" s="246"/>
      <c r="C104" s="247"/>
      <c r="D104" s="226" t="s">
        <v>228</v>
      </c>
      <c r="E104" s="248" t="s">
        <v>19</v>
      </c>
      <c r="F104" s="249" t="s">
        <v>151</v>
      </c>
      <c r="G104" s="247"/>
      <c r="H104" s="250">
        <v>3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228</v>
      </c>
      <c r="AU104" s="256" t="s">
        <v>84</v>
      </c>
      <c r="AV104" s="14" t="s">
        <v>84</v>
      </c>
      <c r="AW104" s="14" t="s">
        <v>37</v>
      </c>
      <c r="AX104" s="14" t="s">
        <v>75</v>
      </c>
      <c r="AY104" s="256" t="s">
        <v>137</v>
      </c>
    </row>
    <row r="105" s="13" customFormat="1">
      <c r="A105" s="13"/>
      <c r="B105" s="236"/>
      <c r="C105" s="237"/>
      <c r="D105" s="226" t="s">
        <v>228</v>
      </c>
      <c r="E105" s="238" t="s">
        <v>19</v>
      </c>
      <c r="F105" s="239" t="s">
        <v>234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228</v>
      </c>
      <c r="AU105" s="245" t="s">
        <v>84</v>
      </c>
      <c r="AV105" s="13" t="s">
        <v>82</v>
      </c>
      <c r="AW105" s="13" t="s">
        <v>37</v>
      </c>
      <c r="AX105" s="13" t="s">
        <v>75</v>
      </c>
      <c r="AY105" s="245" t="s">
        <v>137</v>
      </c>
    </row>
    <row r="106" s="14" customFormat="1">
      <c r="A106" s="14"/>
      <c r="B106" s="246"/>
      <c r="C106" s="247"/>
      <c r="D106" s="226" t="s">
        <v>228</v>
      </c>
      <c r="E106" s="248" t="s">
        <v>19</v>
      </c>
      <c r="F106" s="249" t="s">
        <v>235</v>
      </c>
      <c r="G106" s="247"/>
      <c r="H106" s="250">
        <v>51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228</v>
      </c>
      <c r="AU106" s="256" t="s">
        <v>84</v>
      </c>
      <c r="AV106" s="14" t="s">
        <v>84</v>
      </c>
      <c r="AW106" s="14" t="s">
        <v>37</v>
      </c>
      <c r="AX106" s="14" t="s">
        <v>75</v>
      </c>
      <c r="AY106" s="256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236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4" customFormat="1">
      <c r="A108" s="14"/>
      <c r="B108" s="246"/>
      <c r="C108" s="247"/>
      <c r="D108" s="226" t="s">
        <v>228</v>
      </c>
      <c r="E108" s="248" t="s">
        <v>19</v>
      </c>
      <c r="F108" s="249" t="s">
        <v>205</v>
      </c>
      <c r="G108" s="247"/>
      <c r="H108" s="250">
        <v>15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228</v>
      </c>
      <c r="AU108" s="256" t="s">
        <v>84</v>
      </c>
      <c r="AV108" s="14" t="s">
        <v>84</v>
      </c>
      <c r="AW108" s="14" t="s">
        <v>37</v>
      </c>
      <c r="AX108" s="14" t="s">
        <v>75</v>
      </c>
      <c r="AY108" s="256" t="s">
        <v>137</v>
      </c>
    </row>
    <row r="109" s="15" customFormat="1">
      <c r="A109" s="15"/>
      <c r="B109" s="257"/>
      <c r="C109" s="258"/>
      <c r="D109" s="226" t="s">
        <v>228</v>
      </c>
      <c r="E109" s="259" t="s">
        <v>19</v>
      </c>
      <c r="F109" s="260" t="s">
        <v>237</v>
      </c>
      <c r="G109" s="258"/>
      <c r="H109" s="261">
        <v>125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228</v>
      </c>
      <c r="AU109" s="267" t="s">
        <v>84</v>
      </c>
      <c r="AV109" s="15" t="s">
        <v>155</v>
      </c>
      <c r="AW109" s="15" t="s">
        <v>37</v>
      </c>
      <c r="AX109" s="15" t="s">
        <v>82</v>
      </c>
      <c r="AY109" s="267" t="s">
        <v>137</v>
      </c>
    </row>
    <row r="110" s="2" customFormat="1" ht="24.15" customHeight="1">
      <c r="A110" s="39"/>
      <c r="B110" s="40"/>
      <c r="C110" s="213" t="s">
        <v>84</v>
      </c>
      <c r="D110" s="213" t="s">
        <v>140</v>
      </c>
      <c r="E110" s="214" t="s">
        <v>238</v>
      </c>
      <c r="F110" s="215" t="s">
        <v>239</v>
      </c>
      <c r="G110" s="216" t="s">
        <v>226</v>
      </c>
      <c r="H110" s="217">
        <v>33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189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189</v>
      </c>
      <c r="BM110" s="224" t="s">
        <v>240</v>
      </c>
    </row>
    <row r="111" s="13" customFormat="1">
      <c r="A111" s="13"/>
      <c r="B111" s="236"/>
      <c r="C111" s="237"/>
      <c r="D111" s="226" t="s">
        <v>228</v>
      </c>
      <c r="E111" s="238" t="s">
        <v>19</v>
      </c>
      <c r="F111" s="239" t="s">
        <v>229</v>
      </c>
      <c r="G111" s="237"/>
      <c r="H111" s="238" t="s">
        <v>19</v>
      </c>
      <c r="I111" s="240"/>
      <c r="J111" s="237"/>
      <c r="K111" s="237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228</v>
      </c>
      <c r="AU111" s="245" t="s">
        <v>84</v>
      </c>
      <c r="AV111" s="13" t="s">
        <v>82</v>
      </c>
      <c r="AW111" s="13" t="s">
        <v>37</v>
      </c>
      <c r="AX111" s="13" t="s">
        <v>75</v>
      </c>
      <c r="AY111" s="245" t="s">
        <v>137</v>
      </c>
    </row>
    <row r="112" s="14" customFormat="1">
      <c r="A112" s="14"/>
      <c r="B112" s="246"/>
      <c r="C112" s="247"/>
      <c r="D112" s="226" t="s">
        <v>228</v>
      </c>
      <c r="E112" s="248" t="s">
        <v>19</v>
      </c>
      <c r="F112" s="249" t="s">
        <v>241</v>
      </c>
      <c r="G112" s="247"/>
      <c r="H112" s="250">
        <v>17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228</v>
      </c>
      <c r="AU112" s="256" t="s">
        <v>84</v>
      </c>
      <c r="AV112" s="14" t="s">
        <v>84</v>
      </c>
      <c r="AW112" s="14" t="s">
        <v>37</v>
      </c>
      <c r="AX112" s="14" t="s">
        <v>75</v>
      </c>
      <c r="AY112" s="256" t="s">
        <v>137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231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4" customFormat="1">
      <c r="A114" s="14"/>
      <c r="B114" s="246"/>
      <c r="C114" s="247"/>
      <c r="D114" s="226" t="s">
        <v>228</v>
      </c>
      <c r="E114" s="248" t="s">
        <v>19</v>
      </c>
      <c r="F114" s="249" t="s">
        <v>171</v>
      </c>
      <c r="G114" s="247"/>
      <c r="H114" s="250">
        <v>8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228</v>
      </c>
      <c r="AU114" s="256" t="s">
        <v>84</v>
      </c>
      <c r="AV114" s="14" t="s">
        <v>84</v>
      </c>
      <c r="AW114" s="14" t="s">
        <v>37</v>
      </c>
      <c r="AX114" s="14" t="s">
        <v>75</v>
      </c>
      <c r="AY114" s="256" t="s">
        <v>137</v>
      </c>
    </row>
    <row r="115" s="13" customFormat="1">
      <c r="A115" s="13"/>
      <c r="B115" s="236"/>
      <c r="C115" s="237"/>
      <c r="D115" s="226" t="s">
        <v>228</v>
      </c>
      <c r="E115" s="238" t="s">
        <v>19</v>
      </c>
      <c r="F115" s="239" t="s">
        <v>242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228</v>
      </c>
      <c r="AU115" s="245" t="s">
        <v>84</v>
      </c>
      <c r="AV115" s="13" t="s">
        <v>82</v>
      </c>
      <c r="AW115" s="13" t="s">
        <v>37</v>
      </c>
      <c r="AX115" s="13" t="s">
        <v>75</v>
      </c>
      <c r="AY115" s="245" t="s">
        <v>137</v>
      </c>
    </row>
    <row r="116" s="14" customFormat="1">
      <c r="A116" s="14"/>
      <c r="B116" s="246"/>
      <c r="C116" s="247"/>
      <c r="D116" s="226" t="s">
        <v>228</v>
      </c>
      <c r="E116" s="248" t="s">
        <v>19</v>
      </c>
      <c r="F116" s="249" t="s">
        <v>155</v>
      </c>
      <c r="G116" s="247"/>
      <c r="H116" s="250">
        <v>4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228</v>
      </c>
      <c r="AU116" s="256" t="s">
        <v>84</v>
      </c>
      <c r="AV116" s="14" t="s">
        <v>84</v>
      </c>
      <c r="AW116" s="14" t="s">
        <v>37</v>
      </c>
      <c r="AX116" s="14" t="s">
        <v>75</v>
      </c>
      <c r="AY116" s="256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243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155</v>
      </c>
      <c r="G118" s="247"/>
      <c r="H118" s="250">
        <v>4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5" customFormat="1">
      <c r="A119" s="15"/>
      <c r="B119" s="257"/>
      <c r="C119" s="258"/>
      <c r="D119" s="226" t="s">
        <v>228</v>
      </c>
      <c r="E119" s="259" t="s">
        <v>19</v>
      </c>
      <c r="F119" s="260" t="s">
        <v>237</v>
      </c>
      <c r="G119" s="258"/>
      <c r="H119" s="261">
        <v>33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228</v>
      </c>
      <c r="AU119" s="267" t="s">
        <v>84</v>
      </c>
      <c r="AV119" s="15" t="s">
        <v>155</v>
      </c>
      <c r="AW119" s="15" t="s">
        <v>37</v>
      </c>
      <c r="AX119" s="15" t="s">
        <v>82</v>
      </c>
      <c r="AY119" s="267" t="s">
        <v>137</v>
      </c>
    </row>
    <row r="120" s="2" customFormat="1" ht="24.15" customHeight="1">
      <c r="A120" s="39"/>
      <c r="B120" s="40"/>
      <c r="C120" s="213" t="s">
        <v>151</v>
      </c>
      <c r="D120" s="213" t="s">
        <v>140</v>
      </c>
      <c r="E120" s="214" t="s">
        <v>244</v>
      </c>
      <c r="F120" s="215" t="s">
        <v>245</v>
      </c>
      <c r="G120" s="216" t="s">
        <v>226</v>
      </c>
      <c r="H120" s="217">
        <v>48</v>
      </c>
      <c r="I120" s="218"/>
      <c r="J120" s="219">
        <f>ROUND(I120*H120,2)</f>
        <v>0</v>
      </c>
      <c r="K120" s="215" t="s">
        <v>19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</v>
      </c>
      <c r="R120" s="222">
        <f>Q120*H120</f>
        <v>0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189</v>
      </c>
      <c r="AT120" s="224" t="s">
        <v>140</v>
      </c>
      <c r="AU120" s="224" t="s">
        <v>84</v>
      </c>
      <c r="AY120" s="18" t="s">
        <v>137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189</v>
      </c>
      <c r="BM120" s="224" t="s">
        <v>246</v>
      </c>
    </row>
    <row r="121" s="13" customFormat="1">
      <c r="A121" s="13"/>
      <c r="B121" s="236"/>
      <c r="C121" s="237"/>
      <c r="D121" s="226" t="s">
        <v>228</v>
      </c>
      <c r="E121" s="238" t="s">
        <v>19</v>
      </c>
      <c r="F121" s="239" t="s">
        <v>229</v>
      </c>
      <c r="G121" s="237"/>
      <c r="H121" s="238" t="s">
        <v>19</v>
      </c>
      <c r="I121" s="240"/>
      <c r="J121" s="237"/>
      <c r="K121" s="237"/>
      <c r="L121" s="241"/>
      <c r="M121" s="242"/>
      <c r="N121" s="243"/>
      <c r="O121" s="243"/>
      <c r="P121" s="243"/>
      <c r="Q121" s="243"/>
      <c r="R121" s="243"/>
      <c r="S121" s="243"/>
      <c r="T121" s="24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5" t="s">
        <v>228</v>
      </c>
      <c r="AU121" s="245" t="s">
        <v>84</v>
      </c>
      <c r="AV121" s="13" t="s">
        <v>82</v>
      </c>
      <c r="AW121" s="13" t="s">
        <v>37</v>
      </c>
      <c r="AX121" s="13" t="s">
        <v>75</v>
      </c>
      <c r="AY121" s="245" t="s">
        <v>137</v>
      </c>
    </row>
    <row r="122" s="14" customFormat="1">
      <c r="A122" s="14"/>
      <c r="B122" s="246"/>
      <c r="C122" s="247"/>
      <c r="D122" s="226" t="s">
        <v>228</v>
      </c>
      <c r="E122" s="248" t="s">
        <v>19</v>
      </c>
      <c r="F122" s="249" t="s">
        <v>241</v>
      </c>
      <c r="G122" s="247"/>
      <c r="H122" s="250">
        <v>17</v>
      </c>
      <c r="I122" s="251"/>
      <c r="J122" s="247"/>
      <c r="K122" s="247"/>
      <c r="L122" s="252"/>
      <c r="M122" s="253"/>
      <c r="N122" s="254"/>
      <c r="O122" s="254"/>
      <c r="P122" s="254"/>
      <c r="Q122" s="254"/>
      <c r="R122" s="254"/>
      <c r="S122" s="254"/>
      <c r="T122" s="25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6" t="s">
        <v>228</v>
      </c>
      <c r="AU122" s="256" t="s">
        <v>84</v>
      </c>
      <c r="AV122" s="14" t="s">
        <v>84</v>
      </c>
      <c r="AW122" s="14" t="s">
        <v>37</v>
      </c>
      <c r="AX122" s="14" t="s">
        <v>75</v>
      </c>
      <c r="AY122" s="256" t="s">
        <v>137</v>
      </c>
    </row>
    <row r="123" s="13" customFormat="1">
      <c r="A123" s="13"/>
      <c r="B123" s="236"/>
      <c r="C123" s="237"/>
      <c r="D123" s="226" t="s">
        <v>228</v>
      </c>
      <c r="E123" s="238" t="s">
        <v>19</v>
      </c>
      <c r="F123" s="239" t="s">
        <v>231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228</v>
      </c>
      <c r="AU123" s="245" t="s">
        <v>84</v>
      </c>
      <c r="AV123" s="13" t="s">
        <v>82</v>
      </c>
      <c r="AW123" s="13" t="s">
        <v>37</v>
      </c>
      <c r="AX123" s="13" t="s">
        <v>75</v>
      </c>
      <c r="AY123" s="245" t="s">
        <v>137</v>
      </c>
    </row>
    <row r="124" s="14" customFormat="1">
      <c r="A124" s="14"/>
      <c r="B124" s="246"/>
      <c r="C124" s="247"/>
      <c r="D124" s="226" t="s">
        <v>228</v>
      </c>
      <c r="E124" s="248" t="s">
        <v>19</v>
      </c>
      <c r="F124" s="249" t="s">
        <v>171</v>
      </c>
      <c r="G124" s="247"/>
      <c r="H124" s="250">
        <v>8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228</v>
      </c>
      <c r="AU124" s="256" t="s">
        <v>84</v>
      </c>
      <c r="AV124" s="14" t="s">
        <v>84</v>
      </c>
      <c r="AW124" s="14" t="s">
        <v>37</v>
      </c>
      <c r="AX124" s="14" t="s">
        <v>75</v>
      </c>
      <c r="AY124" s="256" t="s">
        <v>137</v>
      </c>
    </row>
    <row r="125" s="13" customFormat="1">
      <c r="A125" s="13"/>
      <c r="B125" s="236"/>
      <c r="C125" s="237"/>
      <c r="D125" s="226" t="s">
        <v>228</v>
      </c>
      <c r="E125" s="238" t="s">
        <v>19</v>
      </c>
      <c r="F125" s="239" t="s">
        <v>242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228</v>
      </c>
      <c r="AU125" s="245" t="s">
        <v>84</v>
      </c>
      <c r="AV125" s="13" t="s">
        <v>82</v>
      </c>
      <c r="AW125" s="13" t="s">
        <v>37</v>
      </c>
      <c r="AX125" s="13" t="s">
        <v>75</v>
      </c>
      <c r="AY125" s="245" t="s">
        <v>137</v>
      </c>
    </row>
    <row r="126" s="14" customFormat="1">
      <c r="A126" s="14"/>
      <c r="B126" s="246"/>
      <c r="C126" s="247"/>
      <c r="D126" s="226" t="s">
        <v>228</v>
      </c>
      <c r="E126" s="248" t="s">
        <v>19</v>
      </c>
      <c r="F126" s="249" t="s">
        <v>136</v>
      </c>
      <c r="G126" s="247"/>
      <c r="H126" s="250">
        <v>5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228</v>
      </c>
      <c r="AU126" s="256" t="s">
        <v>84</v>
      </c>
      <c r="AV126" s="14" t="s">
        <v>84</v>
      </c>
      <c r="AW126" s="14" t="s">
        <v>37</v>
      </c>
      <c r="AX126" s="14" t="s">
        <v>75</v>
      </c>
      <c r="AY126" s="256" t="s">
        <v>137</v>
      </c>
    </row>
    <row r="127" s="13" customFormat="1">
      <c r="A127" s="13"/>
      <c r="B127" s="236"/>
      <c r="C127" s="237"/>
      <c r="D127" s="226" t="s">
        <v>228</v>
      </c>
      <c r="E127" s="238" t="s">
        <v>19</v>
      </c>
      <c r="F127" s="239" t="s">
        <v>243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228</v>
      </c>
      <c r="AU127" s="245" t="s">
        <v>84</v>
      </c>
      <c r="AV127" s="13" t="s">
        <v>82</v>
      </c>
      <c r="AW127" s="13" t="s">
        <v>37</v>
      </c>
      <c r="AX127" s="13" t="s">
        <v>75</v>
      </c>
      <c r="AY127" s="245" t="s">
        <v>137</v>
      </c>
    </row>
    <row r="128" s="14" customFormat="1">
      <c r="A128" s="14"/>
      <c r="B128" s="246"/>
      <c r="C128" s="247"/>
      <c r="D128" s="226" t="s">
        <v>228</v>
      </c>
      <c r="E128" s="248" t="s">
        <v>19</v>
      </c>
      <c r="F128" s="249" t="s">
        <v>136</v>
      </c>
      <c r="G128" s="247"/>
      <c r="H128" s="250">
        <v>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228</v>
      </c>
      <c r="AU128" s="256" t="s">
        <v>84</v>
      </c>
      <c r="AV128" s="14" t="s">
        <v>84</v>
      </c>
      <c r="AW128" s="14" t="s">
        <v>37</v>
      </c>
      <c r="AX128" s="14" t="s">
        <v>75</v>
      </c>
      <c r="AY128" s="256" t="s">
        <v>137</v>
      </c>
    </row>
    <row r="129" s="13" customFormat="1">
      <c r="A129" s="13"/>
      <c r="B129" s="236"/>
      <c r="C129" s="237"/>
      <c r="D129" s="226" t="s">
        <v>228</v>
      </c>
      <c r="E129" s="238" t="s">
        <v>19</v>
      </c>
      <c r="F129" s="239" t="s">
        <v>234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228</v>
      </c>
      <c r="AU129" s="245" t="s">
        <v>84</v>
      </c>
      <c r="AV129" s="13" t="s">
        <v>82</v>
      </c>
      <c r="AW129" s="13" t="s">
        <v>37</v>
      </c>
      <c r="AX129" s="13" t="s">
        <v>75</v>
      </c>
      <c r="AY129" s="245" t="s">
        <v>137</v>
      </c>
    </row>
    <row r="130" s="14" customFormat="1">
      <c r="A130" s="14"/>
      <c r="B130" s="246"/>
      <c r="C130" s="247"/>
      <c r="D130" s="226" t="s">
        <v>228</v>
      </c>
      <c r="E130" s="248" t="s">
        <v>19</v>
      </c>
      <c r="F130" s="249" t="s">
        <v>163</v>
      </c>
      <c r="G130" s="247"/>
      <c r="H130" s="250">
        <v>6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228</v>
      </c>
      <c r="AU130" s="256" t="s">
        <v>84</v>
      </c>
      <c r="AV130" s="14" t="s">
        <v>84</v>
      </c>
      <c r="AW130" s="14" t="s">
        <v>37</v>
      </c>
      <c r="AX130" s="14" t="s">
        <v>75</v>
      </c>
      <c r="AY130" s="256" t="s">
        <v>137</v>
      </c>
    </row>
    <row r="131" s="13" customFormat="1">
      <c r="A131" s="13"/>
      <c r="B131" s="236"/>
      <c r="C131" s="237"/>
      <c r="D131" s="226" t="s">
        <v>228</v>
      </c>
      <c r="E131" s="238" t="s">
        <v>19</v>
      </c>
      <c r="F131" s="239" t="s">
        <v>236</v>
      </c>
      <c r="G131" s="237"/>
      <c r="H131" s="238" t="s">
        <v>19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228</v>
      </c>
      <c r="AU131" s="245" t="s">
        <v>84</v>
      </c>
      <c r="AV131" s="13" t="s">
        <v>82</v>
      </c>
      <c r="AW131" s="13" t="s">
        <v>37</v>
      </c>
      <c r="AX131" s="13" t="s">
        <v>75</v>
      </c>
      <c r="AY131" s="245" t="s">
        <v>137</v>
      </c>
    </row>
    <row r="132" s="14" customFormat="1">
      <c r="A132" s="14"/>
      <c r="B132" s="246"/>
      <c r="C132" s="247"/>
      <c r="D132" s="226" t="s">
        <v>228</v>
      </c>
      <c r="E132" s="248" t="s">
        <v>19</v>
      </c>
      <c r="F132" s="249" t="s">
        <v>167</v>
      </c>
      <c r="G132" s="247"/>
      <c r="H132" s="250">
        <v>7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228</v>
      </c>
      <c r="AU132" s="256" t="s">
        <v>84</v>
      </c>
      <c r="AV132" s="14" t="s">
        <v>84</v>
      </c>
      <c r="AW132" s="14" t="s">
        <v>37</v>
      </c>
      <c r="AX132" s="14" t="s">
        <v>75</v>
      </c>
      <c r="AY132" s="256" t="s">
        <v>137</v>
      </c>
    </row>
    <row r="133" s="15" customFormat="1">
      <c r="A133" s="15"/>
      <c r="B133" s="257"/>
      <c r="C133" s="258"/>
      <c r="D133" s="226" t="s">
        <v>228</v>
      </c>
      <c r="E133" s="259" t="s">
        <v>19</v>
      </c>
      <c r="F133" s="260" t="s">
        <v>237</v>
      </c>
      <c r="G133" s="258"/>
      <c r="H133" s="261">
        <v>48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228</v>
      </c>
      <c r="AU133" s="267" t="s">
        <v>84</v>
      </c>
      <c r="AV133" s="15" t="s">
        <v>155</v>
      </c>
      <c r="AW133" s="15" t="s">
        <v>37</v>
      </c>
      <c r="AX133" s="15" t="s">
        <v>82</v>
      </c>
      <c r="AY133" s="267" t="s">
        <v>137</v>
      </c>
    </row>
    <row r="134" s="2" customFormat="1" ht="24.15" customHeight="1">
      <c r="A134" s="39"/>
      <c r="B134" s="40"/>
      <c r="C134" s="213" t="s">
        <v>155</v>
      </c>
      <c r="D134" s="213" t="s">
        <v>140</v>
      </c>
      <c r="E134" s="214" t="s">
        <v>247</v>
      </c>
      <c r="F134" s="215" t="s">
        <v>248</v>
      </c>
      <c r="G134" s="216" t="s">
        <v>226</v>
      </c>
      <c r="H134" s="217">
        <v>5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189</v>
      </c>
      <c r="AT134" s="224" t="s">
        <v>140</v>
      </c>
      <c r="AU134" s="224" t="s">
        <v>84</v>
      </c>
      <c r="AY134" s="18" t="s">
        <v>137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189</v>
      </c>
      <c r="BM134" s="224" t="s">
        <v>249</v>
      </c>
    </row>
    <row r="135" s="13" customFormat="1">
      <c r="A135" s="13"/>
      <c r="B135" s="236"/>
      <c r="C135" s="237"/>
      <c r="D135" s="226" t="s">
        <v>228</v>
      </c>
      <c r="E135" s="238" t="s">
        <v>19</v>
      </c>
      <c r="F135" s="239" t="s">
        <v>229</v>
      </c>
      <c r="G135" s="237"/>
      <c r="H135" s="238" t="s">
        <v>19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228</v>
      </c>
      <c r="AU135" s="245" t="s">
        <v>84</v>
      </c>
      <c r="AV135" s="13" t="s">
        <v>82</v>
      </c>
      <c r="AW135" s="13" t="s">
        <v>37</v>
      </c>
      <c r="AX135" s="13" t="s">
        <v>75</v>
      </c>
      <c r="AY135" s="245" t="s">
        <v>137</v>
      </c>
    </row>
    <row r="136" s="14" customFormat="1">
      <c r="A136" s="14"/>
      <c r="B136" s="246"/>
      <c r="C136" s="247"/>
      <c r="D136" s="226" t="s">
        <v>228</v>
      </c>
      <c r="E136" s="248" t="s">
        <v>19</v>
      </c>
      <c r="F136" s="249" t="s">
        <v>136</v>
      </c>
      <c r="G136" s="247"/>
      <c r="H136" s="250">
        <v>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228</v>
      </c>
      <c r="AU136" s="256" t="s">
        <v>84</v>
      </c>
      <c r="AV136" s="14" t="s">
        <v>84</v>
      </c>
      <c r="AW136" s="14" t="s">
        <v>37</v>
      </c>
      <c r="AX136" s="14" t="s">
        <v>75</v>
      </c>
      <c r="AY136" s="256" t="s">
        <v>137</v>
      </c>
    </row>
    <row r="137" s="15" customFormat="1">
      <c r="A137" s="15"/>
      <c r="B137" s="257"/>
      <c r="C137" s="258"/>
      <c r="D137" s="226" t="s">
        <v>228</v>
      </c>
      <c r="E137" s="259" t="s">
        <v>19</v>
      </c>
      <c r="F137" s="260" t="s">
        <v>237</v>
      </c>
      <c r="G137" s="258"/>
      <c r="H137" s="261">
        <v>5</v>
      </c>
      <c r="I137" s="262"/>
      <c r="J137" s="258"/>
      <c r="K137" s="258"/>
      <c r="L137" s="263"/>
      <c r="M137" s="264"/>
      <c r="N137" s="265"/>
      <c r="O137" s="265"/>
      <c r="P137" s="265"/>
      <c r="Q137" s="265"/>
      <c r="R137" s="265"/>
      <c r="S137" s="265"/>
      <c r="T137" s="266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7" t="s">
        <v>228</v>
      </c>
      <c r="AU137" s="267" t="s">
        <v>84</v>
      </c>
      <c r="AV137" s="15" t="s">
        <v>155</v>
      </c>
      <c r="AW137" s="15" t="s">
        <v>37</v>
      </c>
      <c r="AX137" s="15" t="s">
        <v>82</v>
      </c>
      <c r="AY137" s="267" t="s">
        <v>137</v>
      </c>
    </row>
    <row r="138" s="2" customFormat="1" ht="24.15" customHeight="1">
      <c r="A138" s="39"/>
      <c r="B138" s="40"/>
      <c r="C138" s="213" t="s">
        <v>250</v>
      </c>
      <c r="D138" s="213" t="s">
        <v>140</v>
      </c>
      <c r="E138" s="214" t="s">
        <v>251</v>
      </c>
      <c r="F138" s="215" t="s">
        <v>252</v>
      </c>
      <c r="G138" s="216" t="s">
        <v>226</v>
      </c>
      <c r="H138" s="217">
        <v>54</v>
      </c>
      <c r="I138" s="218"/>
      <c r="J138" s="219">
        <f>ROUND(I138*H138,2)</f>
        <v>0</v>
      </c>
      <c r="K138" s="215" t="s">
        <v>19</v>
      </c>
      <c r="L138" s="45"/>
      <c r="M138" s="220" t="s">
        <v>19</v>
      </c>
      <c r="N138" s="221" t="s">
        <v>46</v>
      </c>
      <c r="O138" s="85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24" t="s">
        <v>189</v>
      </c>
      <c r="AT138" s="224" t="s">
        <v>140</v>
      </c>
      <c r="AU138" s="224" t="s">
        <v>84</v>
      </c>
      <c r="AY138" s="18" t="s">
        <v>137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8" t="s">
        <v>82</v>
      </c>
      <c r="BK138" s="225">
        <f>ROUND(I138*H138,2)</f>
        <v>0</v>
      </c>
      <c r="BL138" s="18" t="s">
        <v>189</v>
      </c>
      <c r="BM138" s="224" t="s">
        <v>253</v>
      </c>
    </row>
    <row r="139" s="13" customFormat="1">
      <c r="A139" s="13"/>
      <c r="B139" s="236"/>
      <c r="C139" s="237"/>
      <c r="D139" s="226" t="s">
        <v>228</v>
      </c>
      <c r="E139" s="238" t="s">
        <v>19</v>
      </c>
      <c r="F139" s="239" t="s">
        <v>254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228</v>
      </c>
      <c r="AU139" s="245" t="s">
        <v>84</v>
      </c>
      <c r="AV139" s="13" t="s">
        <v>82</v>
      </c>
      <c r="AW139" s="13" t="s">
        <v>37</v>
      </c>
      <c r="AX139" s="13" t="s">
        <v>75</v>
      </c>
      <c r="AY139" s="245" t="s">
        <v>137</v>
      </c>
    </row>
    <row r="140" s="14" customFormat="1">
      <c r="A140" s="14"/>
      <c r="B140" s="246"/>
      <c r="C140" s="247"/>
      <c r="D140" s="226" t="s">
        <v>228</v>
      </c>
      <c r="E140" s="248" t="s">
        <v>19</v>
      </c>
      <c r="F140" s="249" t="s">
        <v>255</v>
      </c>
      <c r="G140" s="247"/>
      <c r="H140" s="250">
        <v>39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228</v>
      </c>
      <c r="AU140" s="256" t="s">
        <v>84</v>
      </c>
      <c r="AV140" s="14" t="s">
        <v>84</v>
      </c>
      <c r="AW140" s="14" t="s">
        <v>37</v>
      </c>
      <c r="AX140" s="14" t="s">
        <v>75</v>
      </c>
      <c r="AY140" s="256" t="s">
        <v>137</v>
      </c>
    </row>
    <row r="141" s="13" customFormat="1">
      <c r="A141" s="13"/>
      <c r="B141" s="236"/>
      <c r="C141" s="237"/>
      <c r="D141" s="226" t="s">
        <v>228</v>
      </c>
      <c r="E141" s="238" t="s">
        <v>19</v>
      </c>
      <c r="F141" s="239" t="s">
        <v>231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228</v>
      </c>
      <c r="AU141" s="245" t="s">
        <v>84</v>
      </c>
      <c r="AV141" s="13" t="s">
        <v>82</v>
      </c>
      <c r="AW141" s="13" t="s">
        <v>37</v>
      </c>
      <c r="AX141" s="13" t="s">
        <v>75</v>
      </c>
      <c r="AY141" s="245" t="s">
        <v>137</v>
      </c>
    </row>
    <row r="142" s="14" customFormat="1">
      <c r="A142" s="14"/>
      <c r="B142" s="246"/>
      <c r="C142" s="247"/>
      <c r="D142" s="226" t="s">
        <v>228</v>
      </c>
      <c r="E142" s="248" t="s">
        <v>19</v>
      </c>
      <c r="F142" s="249" t="s">
        <v>136</v>
      </c>
      <c r="G142" s="247"/>
      <c r="H142" s="250">
        <v>5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228</v>
      </c>
      <c r="AU142" s="256" t="s">
        <v>84</v>
      </c>
      <c r="AV142" s="14" t="s">
        <v>84</v>
      </c>
      <c r="AW142" s="14" t="s">
        <v>37</v>
      </c>
      <c r="AX142" s="14" t="s">
        <v>75</v>
      </c>
      <c r="AY142" s="256" t="s">
        <v>137</v>
      </c>
    </row>
    <row r="143" s="13" customFormat="1">
      <c r="A143" s="13"/>
      <c r="B143" s="236"/>
      <c r="C143" s="237"/>
      <c r="D143" s="226" t="s">
        <v>228</v>
      </c>
      <c r="E143" s="238" t="s">
        <v>19</v>
      </c>
      <c r="F143" s="239" t="s">
        <v>233</v>
      </c>
      <c r="G143" s="237"/>
      <c r="H143" s="238" t="s">
        <v>19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228</v>
      </c>
      <c r="AU143" s="245" t="s">
        <v>84</v>
      </c>
      <c r="AV143" s="13" t="s">
        <v>82</v>
      </c>
      <c r="AW143" s="13" t="s">
        <v>37</v>
      </c>
      <c r="AX143" s="13" t="s">
        <v>75</v>
      </c>
      <c r="AY143" s="245" t="s">
        <v>137</v>
      </c>
    </row>
    <row r="144" s="14" customFormat="1">
      <c r="A144" s="14"/>
      <c r="B144" s="246"/>
      <c r="C144" s="247"/>
      <c r="D144" s="226" t="s">
        <v>228</v>
      </c>
      <c r="E144" s="248" t="s">
        <v>19</v>
      </c>
      <c r="F144" s="249" t="s">
        <v>136</v>
      </c>
      <c r="G144" s="247"/>
      <c r="H144" s="250">
        <v>5</v>
      </c>
      <c r="I144" s="251"/>
      <c r="J144" s="247"/>
      <c r="K144" s="247"/>
      <c r="L144" s="252"/>
      <c r="M144" s="253"/>
      <c r="N144" s="254"/>
      <c r="O144" s="254"/>
      <c r="P144" s="254"/>
      <c r="Q144" s="254"/>
      <c r="R144" s="254"/>
      <c r="S144" s="254"/>
      <c r="T144" s="25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6" t="s">
        <v>228</v>
      </c>
      <c r="AU144" s="256" t="s">
        <v>84</v>
      </c>
      <c r="AV144" s="14" t="s">
        <v>84</v>
      </c>
      <c r="AW144" s="14" t="s">
        <v>37</v>
      </c>
      <c r="AX144" s="14" t="s">
        <v>75</v>
      </c>
      <c r="AY144" s="256" t="s">
        <v>137</v>
      </c>
    </row>
    <row r="145" s="13" customFormat="1">
      <c r="A145" s="13"/>
      <c r="B145" s="236"/>
      <c r="C145" s="237"/>
      <c r="D145" s="226" t="s">
        <v>228</v>
      </c>
      <c r="E145" s="238" t="s">
        <v>19</v>
      </c>
      <c r="F145" s="239" t="s">
        <v>234</v>
      </c>
      <c r="G145" s="237"/>
      <c r="H145" s="238" t="s">
        <v>19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228</v>
      </c>
      <c r="AU145" s="245" t="s">
        <v>84</v>
      </c>
      <c r="AV145" s="13" t="s">
        <v>82</v>
      </c>
      <c r="AW145" s="13" t="s">
        <v>37</v>
      </c>
      <c r="AX145" s="13" t="s">
        <v>75</v>
      </c>
      <c r="AY145" s="245" t="s">
        <v>137</v>
      </c>
    </row>
    <row r="146" s="14" customFormat="1">
      <c r="A146" s="14"/>
      <c r="B146" s="246"/>
      <c r="C146" s="247"/>
      <c r="D146" s="226" t="s">
        <v>228</v>
      </c>
      <c r="E146" s="248" t="s">
        <v>19</v>
      </c>
      <c r="F146" s="249" t="s">
        <v>136</v>
      </c>
      <c r="G146" s="247"/>
      <c r="H146" s="250">
        <v>5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228</v>
      </c>
      <c r="AU146" s="256" t="s">
        <v>84</v>
      </c>
      <c r="AV146" s="14" t="s">
        <v>84</v>
      </c>
      <c r="AW146" s="14" t="s">
        <v>37</v>
      </c>
      <c r="AX146" s="14" t="s">
        <v>75</v>
      </c>
      <c r="AY146" s="256" t="s">
        <v>137</v>
      </c>
    </row>
    <row r="147" s="15" customFormat="1">
      <c r="A147" s="15"/>
      <c r="B147" s="257"/>
      <c r="C147" s="258"/>
      <c r="D147" s="226" t="s">
        <v>228</v>
      </c>
      <c r="E147" s="259" t="s">
        <v>19</v>
      </c>
      <c r="F147" s="260" t="s">
        <v>237</v>
      </c>
      <c r="G147" s="258"/>
      <c r="H147" s="261">
        <v>54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228</v>
      </c>
      <c r="AU147" s="267" t="s">
        <v>84</v>
      </c>
      <c r="AV147" s="15" t="s">
        <v>155</v>
      </c>
      <c r="AW147" s="15" t="s">
        <v>37</v>
      </c>
      <c r="AX147" s="15" t="s">
        <v>82</v>
      </c>
      <c r="AY147" s="267" t="s">
        <v>137</v>
      </c>
    </row>
    <row r="148" s="2" customFormat="1" ht="24.15" customHeight="1">
      <c r="A148" s="39"/>
      <c r="B148" s="40"/>
      <c r="C148" s="213" t="s">
        <v>256</v>
      </c>
      <c r="D148" s="213" t="s">
        <v>140</v>
      </c>
      <c r="E148" s="214" t="s">
        <v>257</v>
      </c>
      <c r="F148" s="215" t="s">
        <v>258</v>
      </c>
      <c r="G148" s="216" t="s">
        <v>226</v>
      </c>
      <c r="H148" s="217">
        <v>6</v>
      </c>
      <c r="I148" s="218"/>
      <c r="J148" s="219">
        <f>ROUND(I148*H148,2)</f>
        <v>0</v>
      </c>
      <c r="K148" s="215" t="s">
        <v>19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189</v>
      </c>
      <c r="AT148" s="224" t="s">
        <v>140</v>
      </c>
      <c r="AU148" s="224" t="s">
        <v>84</v>
      </c>
      <c r="AY148" s="18" t="s">
        <v>137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189</v>
      </c>
      <c r="BM148" s="224" t="s">
        <v>259</v>
      </c>
    </row>
    <row r="149" s="13" customFormat="1">
      <c r="A149" s="13"/>
      <c r="B149" s="236"/>
      <c r="C149" s="237"/>
      <c r="D149" s="226" t="s">
        <v>228</v>
      </c>
      <c r="E149" s="238" t="s">
        <v>19</v>
      </c>
      <c r="F149" s="239" t="s">
        <v>229</v>
      </c>
      <c r="G149" s="237"/>
      <c r="H149" s="238" t="s">
        <v>19</v>
      </c>
      <c r="I149" s="240"/>
      <c r="J149" s="237"/>
      <c r="K149" s="237"/>
      <c r="L149" s="241"/>
      <c r="M149" s="242"/>
      <c r="N149" s="243"/>
      <c r="O149" s="243"/>
      <c r="P149" s="243"/>
      <c r="Q149" s="243"/>
      <c r="R149" s="243"/>
      <c r="S149" s="243"/>
      <c r="T149" s="24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5" t="s">
        <v>228</v>
      </c>
      <c r="AU149" s="245" t="s">
        <v>84</v>
      </c>
      <c r="AV149" s="13" t="s">
        <v>82</v>
      </c>
      <c r="AW149" s="13" t="s">
        <v>37</v>
      </c>
      <c r="AX149" s="13" t="s">
        <v>75</v>
      </c>
      <c r="AY149" s="245" t="s">
        <v>137</v>
      </c>
    </row>
    <row r="150" s="14" customFormat="1">
      <c r="A150" s="14"/>
      <c r="B150" s="246"/>
      <c r="C150" s="247"/>
      <c r="D150" s="226" t="s">
        <v>228</v>
      </c>
      <c r="E150" s="248" t="s">
        <v>19</v>
      </c>
      <c r="F150" s="249" t="s">
        <v>151</v>
      </c>
      <c r="G150" s="247"/>
      <c r="H150" s="250">
        <v>3</v>
      </c>
      <c r="I150" s="251"/>
      <c r="J150" s="247"/>
      <c r="K150" s="247"/>
      <c r="L150" s="252"/>
      <c r="M150" s="253"/>
      <c r="N150" s="254"/>
      <c r="O150" s="254"/>
      <c r="P150" s="254"/>
      <c r="Q150" s="254"/>
      <c r="R150" s="254"/>
      <c r="S150" s="254"/>
      <c r="T150" s="25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6" t="s">
        <v>228</v>
      </c>
      <c r="AU150" s="256" t="s">
        <v>84</v>
      </c>
      <c r="AV150" s="14" t="s">
        <v>84</v>
      </c>
      <c r="AW150" s="14" t="s">
        <v>37</v>
      </c>
      <c r="AX150" s="14" t="s">
        <v>75</v>
      </c>
      <c r="AY150" s="256" t="s">
        <v>137</v>
      </c>
    </row>
    <row r="151" s="13" customFormat="1">
      <c r="A151" s="13"/>
      <c r="B151" s="236"/>
      <c r="C151" s="237"/>
      <c r="D151" s="226" t="s">
        <v>228</v>
      </c>
      <c r="E151" s="238" t="s">
        <v>19</v>
      </c>
      <c r="F151" s="239" t="s">
        <v>260</v>
      </c>
      <c r="G151" s="237"/>
      <c r="H151" s="238" t="s">
        <v>19</v>
      </c>
      <c r="I151" s="240"/>
      <c r="J151" s="237"/>
      <c r="K151" s="237"/>
      <c r="L151" s="241"/>
      <c r="M151" s="242"/>
      <c r="N151" s="243"/>
      <c r="O151" s="243"/>
      <c r="P151" s="243"/>
      <c r="Q151" s="243"/>
      <c r="R151" s="243"/>
      <c r="S151" s="243"/>
      <c r="T151" s="24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5" t="s">
        <v>228</v>
      </c>
      <c r="AU151" s="245" t="s">
        <v>84</v>
      </c>
      <c r="AV151" s="13" t="s">
        <v>82</v>
      </c>
      <c r="AW151" s="13" t="s">
        <v>37</v>
      </c>
      <c r="AX151" s="13" t="s">
        <v>75</v>
      </c>
      <c r="AY151" s="245" t="s">
        <v>137</v>
      </c>
    </row>
    <row r="152" s="14" customFormat="1">
      <c r="A152" s="14"/>
      <c r="B152" s="246"/>
      <c r="C152" s="247"/>
      <c r="D152" s="226" t="s">
        <v>228</v>
      </c>
      <c r="E152" s="248" t="s">
        <v>19</v>
      </c>
      <c r="F152" s="249" t="s">
        <v>84</v>
      </c>
      <c r="G152" s="247"/>
      <c r="H152" s="250">
        <v>2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228</v>
      </c>
      <c r="AU152" s="256" t="s">
        <v>84</v>
      </c>
      <c r="AV152" s="14" t="s">
        <v>84</v>
      </c>
      <c r="AW152" s="14" t="s">
        <v>37</v>
      </c>
      <c r="AX152" s="14" t="s">
        <v>75</v>
      </c>
      <c r="AY152" s="256" t="s">
        <v>137</v>
      </c>
    </row>
    <row r="153" s="13" customFormat="1">
      <c r="A153" s="13"/>
      <c r="B153" s="236"/>
      <c r="C153" s="237"/>
      <c r="D153" s="226" t="s">
        <v>228</v>
      </c>
      <c r="E153" s="238" t="s">
        <v>19</v>
      </c>
      <c r="F153" s="239" t="s">
        <v>261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228</v>
      </c>
      <c r="AU153" s="245" t="s">
        <v>84</v>
      </c>
      <c r="AV153" s="13" t="s">
        <v>82</v>
      </c>
      <c r="AW153" s="13" t="s">
        <v>37</v>
      </c>
      <c r="AX153" s="13" t="s">
        <v>75</v>
      </c>
      <c r="AY153" s="245" t="s">
        <v>137</v>
      </c>
    </row>
    <row r="154" s="14" customFormat="1">
      <c r="A154" s="14"/>
      <c r="B154" s="246"/>
      <c r="C154" s="247"/>
      <c r="D154" s="226" t="s">
        <v>228</v>
      </c>
      <c r="E154" s="248" t="s">
        <v>19</v>
      </c>
      <c r="F154" s="249" t="s">
        <v>82</v>
      </c>
      <c r="G154" s="247"/>
      <c r="H154" s="250">
        <v>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228</v>
      </c>
      <c r="AU154" s="256" t="s">
        <v>84</v>
      </c>
      <c r="AV154" s="14" t="s">
        <v>84</v>
      </c>
      <c r="AW154" s="14" t="s">
        <v>37</v>
      </c>
      <c r="AX154" s="14" t="s">
        <v>75</v>
      </c>
      <c r="AY154" s="256" t="s">
        <v>137</v>
      </c>
    </row>
    <row r="155" s="15" customFormat="1">
      <c r="A155" s="15"/>
      <c r="B155" s="257"/>
      <c r="C155" s="258"/>
      <c r="D155" s="226" t="s">
        <v>228</v>
      </c>
      <c r="E155" s="259" t="s">
        <v>19</v>
      </c>
      <c r="F155" s="260" t="s">
        <v>237</v>
      </c>
      <c r="G155" s="258"/>
      <c r="H155" s="261">
        <v>6</v>
      </c>
      <c r="I155" s="262"/>
      <c r="J155" s="258"/>
      <c r="K155" s="258"/>
      <c r="L155" s="263"/>
      <c r="M155" s="264"/>
      <c r="N155" s="265"/>
      <c r="O155" s="265"/>
      <c r="P155" s="265"/>
      <c r="Q155" s="265"/>
      <c r="R155" s="265"/>
      <c r="S155" s="265"/>
      <c r="T155" s="26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7" t="s">
        <v>228</v>
      </c>
      <c r="AU155" s="267" t="s">
        <v>84</v>
      </c>
      <c r="AV155" s="15" t="s">
        <v>155</v>
      </c>
      <c r="AW155" s="15" t="s">
        <v>37</v>
      </c>
      <c r="AX155" s="15" t="s">
        <v>82</v>
      </c>
      <c r="AY155" s="267" t="s">
        <v>137</v>
      </c>
    </row>
    <row r="156" s="2" customFormat="1" ht="24.15" customHeight="1">
      <c r="A156" s="39"/>
      <c r="B156" s="40"/>
      <c r="C156" s="213" t="s">
        <v>262</v>
      </c>
      <c r="D156" s="213" t="s">
        <v>140</v>
      </c>
      <c r="E156" s="214" t="s">
        <v>263</v>
      </c>
      <c r="F156" s="215" t="s">
        <v>264</v>
      </c>
      <c r="G156" s="216" t="s">
        <v>226</v>
      </c>
      <c r="H156" s="217">
        <v>12</v>
      </c>
      <c r="I156" s="218"/>
      <c r="J156" s="219">
        <f>ROUND(I156*H156,2)</f>
        <v>0</v>
      </c>
      <c r="K156" s="215" t="s">
        <v>19</v>
      </c>
      <c r="L156" s="45"/>
      <c r="M156" s="220" t="s">
        <v>19</v>
      </c>
      <c r="N156" s="221" t="s">
        <v>46</v>
      </c>
      <c r="O156" s="85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24" t="s">
        <v>189</v>
      </c>
      <c r="AT156" s="224" t="s">
        <v>140</v>
      </c>
      <c r="AU156" s="224" t="s">
        <v>84</v>
      </c>
      <c r="AY156" s="18" t="s">
        <v>137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8" t="s">
        <v>82</v>
      </c>
      <c r="BK156" s="225">
        <f>ROUND(I156*H156,2)</f>
        <v>0</v>
      </c>
      <c r="BL156" s="18" t="s">
        <v>189</v>
      </c>
      <c r="BM156" s="224" t="s">
        <v>265</v>
      </c>
    </row>
    <row r="157" s="13" customFormat="1">
      <c r="A157" s="13"/>
      <c r="B157" s="236"/>
      <c r="C157" s="237"/>
      <c r="D157" s="226" t="s">
        <v>228</v>
      </c>
      <c r="E157" s="238" t="s">
        <v>19</v>
      </c>
      <c r="F157" s="239" t="s">
        <v>266</v>
      </c>
      <c r="G157" s="237"/>
      <c r="H157" s="238" t="s">
        <v>19</v>
      </c>
      <c r="I157" s="240"/>
      <c r="J157" s="237"/>
      <c r="K157" s="237"/>
      <c r="L157" s="241"/>
      <c r="M157" s="242"/>
      <c r="N157" s="243"/>
      <c r="O157" s="243"/>
      <c r="P157" s="243"/>
      <c r="Q157" s="243"/>
      <c r="R157" s="243"/>
      <c r="S157" s="243"/>
      <c r="T157" s="24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5" t="s">
        <v>228</v>
      </c>
      <c r="AU157" s="245" t="s">
        <v>84</v>
      </c>
      <c r="AV157" s="13" t="s">
        <v>82</v>
      </c>
      <c r="AW157" s="13" t="s">
        <v>37</v>
      </c>
      <c r="AX157" s="13" t="s">
        <v>75</v>
      </c>
      <c r="AY157" s="245" t="s">
        <v>137</v>
      </c>
    </row>
    <row r="158" s="14" customFormat="1">
      <c r="A158" s="14"/>
      <c r="B158" s="246"/>
      <c r="C158" s="247"/>
      <c r="D158" s="226" t="s">
        <v>228</v>
      </c>
      <c r="E158" s="248" t="s">
        <v>19</v>
      </c>
      <c r="F158" s="249" t="s">
        <v>155</v>
      </c>
      <c r="G158" s="247"/>
      <c r="H158" s="250">
        <v>4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228</v>
      </c>
      <c r="AU158" s="256" t="s">
        <v>84</v>
      </c>
      <c r="AV158" s="14" t="s">
        <v>84</v>
      </c>
      <c r="AW158" s="14" t="s">
        <v>37</v>
      </c>
      <c r="AX158" s="14" t="s">
        <v>75</v>
      </c>
      <c r="AY158" s="256" t="s">
        <v>137</v>
      </c>
    </row>
    <row r="159" s="13" customFormat="1">
      <c r="A159" s="13"/>
      <c r="B159" s="236"/>
      <c r="C159" s="237"/>
      <c r="D159" s="226" t="s">
        <v>228</v>
      </c>
      <c r="E159" s="238" t="s">
        <v>19</v>
      </c>
      <c r="F159" s="239" t="s">
        <v>267</v>
      </c>
      <c r="G159" s="237"/>
      <c r="H159" s="238" t="s">
        <v>19</v>
      </c>
      <c r="I159" s="240"/>
      <c r="J159" s="237"/>
      <c r="K159" s="237"/>
      <c r="L159" s="241"/>
      <c r="M159" s="242"/>
      <c r="N159" s="243"/>
      <c r="O159" s="243"/>
      <c r="P159" s="243"/>
      <c r="Q159" s="243"/>
      <c r="R159" s="243"/>
      <c r="S159" s="243"/>
      <c r="T159" s="24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5" t="s">
        <v>228</v>
      </c>
      <c r="AU159" s="245" t="s">
        <v>84</v>
      </c>
      <c r="AV159" s="13" t="s">
        <v>82</v>
      </c>
      <c r="AW159" s="13" t="s">
        <v>37</v>
      </c>
      <c r="AX159" s="13" t="s">
        <v>75</v>
      </c>
      <c r="AY159" s="245" t="s">
        <v>137</v>
      </c>
    </row>
    <row r="160" s="14" customFormat="1">
      <c r="A160" s="14"/>
      <c r="B160" s="246"/>
      <c r="C160" s="247"/>
      <c r="D160" s="226" t="s">
        <v>228</v>
      </c>
      <c r="E160" s="248" t="s">
        <v>19</v>
      </c>
      <c r="F160" s="249" t="s">
        <v>171</v>
      </c>
      <c r="G160" s="247"/>
      <c r="H160" s="250">
        <v>8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228</v>
      </c>
      <c r="AU160" s="256" t="s">
        <v>84</v>
      </c>
      <c r="AV160" s="14" t="s">
        <v>84</v>
      </c>
      <c r="AW160" s="14" t="s">
        <v>37</v>
      </c>
      <c r="AX160" s="14" t="s">
        <v>75</v>
      </c>
      <c r="AY160" s="256" t="s">
        <v>137</v>
      </c>
    </row>
    <row r="161" s="15" customFormat="1">
      <c r="A161" s="15"/>
      <c r="B161" s="257"/>
      <c r="C161" s="258"/>
      <c r="D161" s="226" t="s">
        <v>228</v>
      </c>
      <c r="E161" s="259" t="s">
        <v>19</v>
      </c>
      <c r="F161" s="260" t="s">
        <v>237</v>
      </c>
      <c r="G161" s="258"/>
      <c r="H161" s="261">
        <v>12</v>
      </c>
      <c r="I161" s="262"/>
      <c r="J161" s="258"/>
      <c r="K161" s="258"/>
      <c r="L161" s="263"/>
      <c r="M161" s="264"/>
      <c r="N161" s="265"/>
      <c r="O161" s="265"/>
      <c r="P161" s="265"/>
      <c r="Q161" s="265"/>
      <c r="R161" s="265"/>
      <c r="S161" s="265"/>
      <c r="T161" s="266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7" t="s">
        <v>228</v>
      </c>
      <c r="AU161" s="267" t="s">
        <v>84</v>
      </c>
      <c r="AV161" s="15" t="s">
        <v>155</v>
      </c>
      <c r="AW161" s="15" t="s">
        <v>37</v>
      </c>
      <c r="AX161" s="15" t="s">
        <v>82</v>
      </c>
      <c r="AY161" s="267" t="s">
        <v>137</v>
      </c>
    </row>
    <row r="162" s="2" customFormat="1" ht="24.15" customHeight="1">
      <c r="A162" s="39"/>
      <c r="B162" s="40"/>
      <c r="C162" s="213" t="s">
        <v>268</v>
      </c>
      <c r="D162" s="213" t="s">
        <v>140</v>
      </c>
      <c r="E162" s="214" t="s">
        <v>269</v>
      </c>
      <c r="F162" s="215" t="s">
        <v>270</v>
      </c>
      <c r="G162" s="216" t="s">
        <v>226</v>
      </c>
      <c r="H162" s="217">
        <v>16</v>
      </c>
      <c r="I162" s="218"/>
      <c r="J162" s="219">
        <f>ROUND(I162*H162,2)</f>
        <v>0</v>
      </c>
      <c r="K162" s="215" t="s">
        <v>19</v>
      </c>
      <c r="L162" s="45"/>
      <c r="M162" s="220" t="s">
        <v>19</v>
      </c>
      <c r="N162" s="221" t="s">
        <v>46</v>
      </c>
      <c r="O162" s="85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24" t="s">
        <v>189</v>
      </c>
      <c r="AT162" s="224" t="s">
        <v>140</v>
      </c>
      <c r="AU162" s="224" t="s">
        <v>84</v>
      </c>
      <c r="AY162" s="18" t="s">
        <v>137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8" t="s">
        <v>82</v>
      </c>
      <c r="BK162" s="225">
        <f>ROUND(I162*H162,2)</f>
        <v>0</v>
      </c>
      <c r="BL162" s="18" t="s">
        <v>189</v>
      </c>
      <c r="BM162" s="224" t="s">
        <v>271</v>
      </c>
    </row>
    <row r="163" s="13" customFormat="1">
      <c r="A163" s="13"/>
      <c r="B163" s="236"/>
      <c r="C163" s="237"/>
      <c r="D163" s="226" t="s">
        <v>228</v>
      </c>
      <c r="E163" s="238" t="s">
        <v>19</v>
      </c>
      <c r="F163" s="239" t="s">
        <v>229</v>
      </c>
      <c r="G163" s="237"/>
      <c r="H163" s="238" t="s">
        <v>19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228</v>
      </c>
      <c r="AU163" s="245" t="s">
        <v>84</v>
      </c>
      <c r="AV163" s="13" t="s">
        <v>82</v>
      </c>
      <c r="AW163" s="13" t="s">
        <v>37</v>
      </c>
      <c r="AX163" s="13" t="s">
        <v>75</v>
      </c>
      <c r="AY163" s="245" t="s">
        <v>137</v>
      </c>
    </row>
    <row r="164" s="14" customFormat="1">
      <c r="A164" s="14"/>
      <c r="B164" s="246"/>
      <c r="C164" s="247"/>
      <c r="D164" s="226" t="s">
        <v>228</v>
      </c>
      <c r="E164" s="248" t="s">
        <v>19</v>
      </c>
      <c r="F164" s="249" t="s">
        <v>155</v>
      </c>
      <c r="G164" s="247"/>
      <c r="H164" s="250">
        <v>4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228</v>
      </c>
      <c r="AU164" s="256" t="s">
        <v>84</v>
      </c>
      <c r="AV164" s="14" t="s">
        <v>84</v>
      </c>
      <c r="AW164" s="14" t="s">
        <v>37</v>
      </c>
      <c r="AX164" s="14" t="s">
        <v>75</v>
      </c>
      <c r="AY164" s="256" t="s">
        <v>137</v>
      </c>
    </row>
    <row r="165" s="13" customFormat="1">
      <c r="A165" s="13"/>
      <c r="B165" s="236"/>
      <c r="C165" s="237"/>
      <c r="D165" s="226" t="s">
        <v>228</v>
      </c>
      <c r="E165" s="238" t="s">
        <v>19</v>
      </c>
      <c r="F165" s="239" t="s">
        <v>260</v>
      </c>
      <c r="G165" s="237"/>
      <c r="H165" s="238" t="s">
        <v>19</v>
      </c>
      <c r="I165" s="240"/>
      <c r="J165" s="237"/>
      <c r="K165" s="237"/>
      <c r="L165" s="241"/>
      <c r="M165" s="242"/>
      <c r="N165" s="243"/>
      <c r="O165" s="243"/>
      <c r="P165" s="243"/>
      <c r="Q165" s="243"/>
      <c r="R165" s="243"/>
      <c r="S165" s="243"/>
      <c r="T165" s="24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5" t="s">
        <v>228</v>
      </c>
      <c r="AU165" s="245" t="s">
        <v>84</v>
      </c>
      <c r="AV165" s="13" t="s">
        <v>82</v>
      </c>
      <c r="AW165" s="13" t="s">
        <v>37</v>
      </c>
      <c r="AX165" s="13" t="s">
        <v>75</v>
      </c>
      <c r="AY165" s="245" t="s">
        <v>137</v>
      </c>
    </row>
    <row r="166" s="14" customFormat="1">
      <c r="A166" s="14"/>
      <c r="B166" s="246"/>
      <c r="C166" s="247"/>
      <c r="D166" s="226" t="s">
        <v>228</v>
      </c>
      <c r="E166" s="248" t="s">
        <v>19</v>
      </c>
      <c r="F166" s="249" t="s">
        <v>171</v>
      </c>
      <c r="G166" s="247"/>
      <c r="H166" s="250">
        <v>8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228</v>
      </c>
      <c r="AU166" s="256" t="s">
        <v>84</v>
      </c>
      <c r="AV166" s="14" t="s">
        <v>84</v>
      </c>
      <c r="AW166" s="14" t="s">
        <v>37</v>
      </c>
      <c r="AX166" s="14" t="s">
        <v>75</v>
      </c>
      <c r="AY166" s="256" t="s">
        <v>137</v>
      </c>
    </row>
    <row r="167" s="13" customFormat="1">
      <c r="A167" s="13"/>
      <c r="B167" s="236"/>
      <c r="C167" s="237"/>
      <c r="D167" s="226" t="s">
        <v>228</v>
      </c>
      <c r="E167" s="238" t="s">
        <v>19</v>
      </c>
      <c r="F167" s="239" t="s">
        <v>261</v>
      </c>
      <c r="G167" s="237"/>
      <c r="H167" s="238" t="s">
        <v>19</v>
      </c>
      <c r="I167" s="240"/>
      <c r="J167" s="237"/>
      <c r="K167" s="237"/>
      <c r="L167" s="241"/>
      <c r="M167" s="242"/>
      <c r="N167" s="243"/>
      <c r="O167" s="243"/>
      <c r="P167" s="243"/>
      <c r="Q167" s="243"/>
      <c r="R167" s="243"/>
      <c r="S167" s="243"/>
      <c r="T167" s="24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5" t="s">
        <v>228</v>
      </c>
      <c r="AU167" s="245" t="s">
        <v>84</v>
      </c>
      <c r="AV167" s="13" t="s">
        <v>82</v>
      </c>
      <c r="AW167" s="13" t="s">
        <v>37</v>
      </c>
      <c r="AX167" s="13" t="s">
        <v>75</v>
      </c>
      <c r="AY167" s="245" t="s">
        <v>137</v>
      </c>
    </row>
    <row r="168" s="14" customFormat="1">
      <c r="A168" s="14"/>
      <c r="B168" s="246"/>
      <c r="C168" s="247"/>
      <c r="D168" s="226" t="s">
        <v>228</v>
      </c>
      <c r="E168" s="248" t="s">
        <v>19</v>
      </c>
      <c r="F168" s="249" t="s">
        <v>155</v>
      </c>
      <c r="G168" s="247"/>
      <c r="H168" s="250">
        <v>4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228</v>
      </c>
      <c r="AU168" s="256" t="s">
        <v>84</v>
      </c>
      <c r="AV168" s="14" t="s">
        <v>84</v>
      </c>
      <c r="AW168" s="14" t="s">
        <v>37</v>
      </c>
      <c r="AX168" s="14" t="s">
        <v>75</v>
      </c>
      <c r="AY168" s="256" t="s">
        <v>137</v>
      </c>
    </row>
    <row r="169" s="15" customFormat="1">
      <c r="A169" s="15"/>
      <c r="B169" s="257"/>
      <c r="C169" s="258"/>
      <c r="D169" s="226" t="s">
        <v>228</v>
      </c>
      <c r="E169" s="259" t="s">
        <v>19</v>
      </c>
      <c r="F169" s="260" t="s">
        <v>237</v>
      </c>
      <c r="G169" s="258"/>
      <c r="H169" s="261">
        <v>16</v>
      </c>
      <c r="I169" s="262"/>
      <c r="J169" s="258"/>
      <c r="K169" s="258"/>
      <c r="L169" s="263"/>
      <c r="M169" s="264"/>
      <c r="N169" s="265"/>
      <c r="O169" s="265"/>
      <c r="P169" s="265"/>
      <c r="Q169" s="265"/>
      <c r="R169" s="265"/>
      <c r="S169" s="265"/>
      <c r="T169" s="26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67" t="s">
        <v>228</v>
      </c>
      <c r="AU169" s="267" t="s">
        <v>84</v>
      </c>
      <c r="AV169" s="15" t="s">
        <v>155</v>
      </c>
      <c r="AW169" s="15" t="s">
        <v>37</v>
      </c>
      <c r="AX169" s="15" t="s">
        <v>82</v>
      </c>
      <c r="AY169" s="267" t="s">
        <v>137</v>
      </c>
    </row>
    <row r="170" s="2" customFormat="1" ht="24.15" customHeight="1">
      <c r="A170" s="39"/>
      <c r="B170" s="40"/>
      <c r="C170" s="213" t="s">
        <v>272</v>
      </c>
      <c r="D170" s="213" t="s">
        <v>140</v>
      </c>
      <c r="E170" s="214" t="s">
        <v>273</v>
      </c>
      <c r="F170" s="215" t="s">
        <v>274</v>
      </c>
      <c r="G170" s="216" t="s">
        <v>226</v>
      </c>
      <c r="H170" s="217">
        <v>1</v>
      </c>
      <c r="I170" s="218"/>
      <c r="J170" s="219">
        <f>ROUND(I170*H170,2)</f>
        <v>0</v>
      </c>
      <c r="K170" s="215" t="s">
        <v>19</v>
      </c>
      <c r="L170" s="45"/>
      <c r="M170" s="220" t="s">
        <v>19</v>
      </c>
      <c r="N170" s="221" t="s">
        <v>46</v>
      </c>
      <c r="O170" s="85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24" t="s">
        <v>189</v>
      </c>
      <c r="AT170" s="224" t="s">
        <v>140</v>
      </c>
      <c r="AU170" s="224" t="s">
        <v>84</v>
      </c>
      <c r="AY170" s="18" t="s">
        <v>137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8" t="s">
        <v>82</v>
      </c>
      <c r="BK170" s="225">
        <f>ROUND(I170*H170,2)</f>
        <v>0</v>
      </c>
      <c r="BL170" s="18" t="s">
        <v>189</v>
      </c>
      <c r="BM170" s="224" t="s">
        <v>275</v>
      </c>
    </row>
    <row r="171" s="13" customFormat="1">
      <c r="A171" s="13"/>
      <c r="B171" s="236"/>
      <c r="C171" s="237"/>
      <c r="D171" s="226" t="s">
        <v>228</v>
      </c>
      <c r="E171" s="238" t="s">
        <v>19</v>
      </c>
      <c r="F171" s="239" t="s">
        <v>229</v>
      </c>
      <c r="G171" s="237"/>
      <c r="H171" s="238" t="s">
        <v>19</v>
      </c>
      <c r="I171" s="240"/>
      <c r="J171" s="237"/>
      <c r="K171" s="237"/>
      <c r="L171" s="241"/>
      <c r="M171" s="242"/>
      <c r="N171" s="243"/>
      <c r="O171" s="243"/>
      <c r="P171" s="243"/>
      <c r="Q171" s="243"/>
      <c r="R171" s="243"/>
      <c r="S171" s="243"/>
      <c r="T171" s="24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5" t="s">
        <v>228</v>
      </c>
      <c r="AU171" s="245" t="s">
        <v>84</v>
      </c>
      <c r="AV171" s="13" t="s">
        <v>82</v>
      </c>
      <c r="AW171" s="13" t="s">
        <v>37</v>
      </c>
      <c r="AX171" s="13" t="s">
        <v>75</v>
      </c>
      <c r="AY171" s="245" t="s">
        <v>137</v>
      </c>
    </row>
    <row r="172" s="14" customFormat="1">
      <c r="A172" s="14"/>
      <c r="B172" s="246"/>
      <c r="C172" s="247"/>
      <c r="D172" s="226" t="s">
        <v>228</v>
      </c>
      <c r="E172" s="248" t="s">
        <v>19</v>
      </c>
      <c r="F172" s="249" t="s">
        <v>82</v>
      </c>
      <c r="G172" s="247"/>
      <c r="H172" s="250">
        <v>1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228</v>
      </c>
      <c r="AU172" s="256" t="s">
        <v>84</v>
      </c>
      <c r="AV172" s="14" t="s">
        <v>84</v>
      </c>
      <c r="AW172" s="14" t="s">
        <v>37</v>
      </c>
      <c r="AX172" s="14" t="s">
        <v>75</v>
      </c>
      <c r="AY172" s="256" t="s">
        <v>137</v>
      </c>
    </row>
    <row r="173" s="15" customFormat="1">
      <c r="A173" s="15"/>
      <c r="B173" s="257"/>
      <c r="C173" s="258"/>
      <c r="D173" s="226" t="s">
        <v>228</v>
      </c>
      <c r="E173" s="259" t="s">
        <v>19</v>
      </c>
      <c r="F173" s="260" t="s">
        <v>237</v>
      </c>
      <c r="G173" s="258"/>
      <c r="H173" s="261">
        <v>1</v>
      </c>
      <c r="I173" s="262"/>
      <c r="J173" s="258"/>
      <c r="K173" s="258"/>
      <c r="L173" s="263"/>
      <c r="M173" s="264"/>
      <c r="N173" s="265"/>
      <c r="O173" s="265"/>
      <c r="P173" s="265"/>
      <c r="Q173" s="265"/>
      <c r="R173" s="265"/>
      <c r="S173" s="265"/>
      <c r="T173" s="266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7" t="s">
        <v>228</v>
      </c>
      <c r="AU173" s="267" t="s">
        <v>84</v>
      </c>
      <c r="AV173" s="15" t="s">
        <v>155</v>
      </c>
      <c r="AW173" s="15" t="s">
        <v>37</v>
      </c>
      <c r="AX173" s="15" t="s">
        <v>82</v>
      </c>
      <c r="AY173" s="267" t="s">
        <v>137</v>
      </c>
    </row>
    <row r="174" s="2" customFormat="1" ht="33" customHeight="1">
      <c r="A174" s="39"/>
      <c r="B174" s="40"/>
      <c r="C174" s="213" t="s">
        <v>276</v>
      </c>
      <c r="D174" s="213" t="s">
        <v>140</v>
      </c>
      <c r="E174" s="214" t="s">
        <v>277</v>
      </c>
      <c r="F174" s="215" t="s">
        <v>278</v>
      </c>
      <c r="G174" s="216" t="s">
        <v>226</v>
      </c>
      <c r="H174" s="217">
        <v>3</v>
      </c>
      <c r="I174" s="218"/>
      <c r="J174" s="219">
        <f>ROUND(I174*H174,2)</f>
        <v>0</v>
      </c>
      <c r="K174" s="215" t="s">
        <v>19</v>
      </c>
      <c r="L174" s="45"/>
      <c r="M174" s="220" t="s">
        <v>19</v>
      </c>
      <c r="N174" s="221" t="s">
        <v>46</v>
      </c>
      <c r="O174" s="85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24" t="s">
        <v>189</v>
      </c>
      <c r="AT174" s="224" t="s">
        <v>140</v>
      </c>
      <c r="AU174" s="224" t="s">
        <v>84</v>
      </c>
      <c r="AY174" s="18" t="s">
        <v>137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8" t="s">
        <v>82</v>
      </c>
      <c r="BK174" s="225">
        <f>ROUND(I174*H174,2)</f>
        <v>0</v>
      </c>
      <c r="BL174" s="18" t="s">
        <v>189</v>
      </c>
      <c r="BM174" s="224" t="s">
        <v>279</v>
      </c>
    </row>
    <row r="175" s="13" customFormat="1">
      <c r="A175" s="13"/>
      <c r="B175" s="236"/>
      <c r="C175" s="237"/>
      <c r="D175" s="226" t="s">
        <v>228</v>
      </c>
      <c r="E175" s="238" t="s">
        <v>19</v>
      </c>
      <c r="F175" s="239" t="s">
        <v>229</v>
      </c>
      <c r="G175" s="237"/>
      <c r="H175" s="238" t="s">
        <v>19</v>
      </c>
      <c r="I175" s="240"/>
      <c r="J175" s="237"/>
      <c r="K175" s="237"/>
      <c r="L175" s="241"/>
      <c r="M175" s="242"/>
      <c r="N175" s="243"/>
      <c r="O175" s="243"/>
      <c r="P175" s="243"/>
      <c r="Q175" s="243"/>
      <c r="R175" s="243"/>
      <c r="S175" s="243"/>
      <c r="T175" s="24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5" t="s">
        <v>228</v>
      </c>
      <c r="AU175" s="245" t="s">
        <v>84</v>
      </c>
      <c r="AV175" s="13" t="s">
        <v>82</v>
      </c>
      <c r="AW175" s="13" t="s">
        <v>37</v>
      </c>
      <c r="AX175" s="13" t="s">
        <v>75</v>
      </c>
      <c r="AY175" s="245" t="s">
        <v>137</v>
      </c>
    </row>
    <row r="176" s="14" customFormat="1">
      <c r="A176" s="14"/>
      <c r="B176" s="246"/>
      <c r="C176" s="247"/>
      <c r="D176" s="226" t="s">
        <v>228</v>
      </c>
      <c r="E176" s="248" t="s">
        <v>19</v>
      </c>
      <c r="F176" s="249" t="s">
        <v>151</v>
      </c>
      <c r="G176" s="247"/>
      <c r="H176" s="250">
        <v>3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228</v>
      </c>
      <c r="AU176" s="256" t="s">
        <v>84</v>
      </c>
      <c r="AV176" s="14" t="s">
        <v>84</v>
      </c>
      <c r="AW176" s="14" t="s">
        <v>37</v>
      </c>
      <c r="AX176" s="14" t="s">
        <v>75</v>
      </c>
      <c r="AY176" s="256" t="s">
        <v>137</v>
      </c>
    </row>
    <row r="177" s="15" customFormat="1">
      <c r="A177" s="15"/>
      <c r="B177" s="257"/>
      <c r="C177" s="258"/>
      <c r="D177" s="226" t="s">
        <v>228</v>
      </c>
      <c r="E177" s="259" t="s">
        <v>19</v>
      </c>
      <c r="F177" s="260" t="s">
        <v>237</v>
      </c>
      <c r="G177" s="258"/>
      <c r="H177" s="261">
        <v>3</v>
      </c>
      <c r="I177" s="262"/>
      <c r="J177" s="258"/>
      <c r="K177" s="258"/>
      <c r="L177" s="263"/>
      <c r="M177" s="264"/>
      <c r="N177" s="265"/>
      <c r="O177" s="265"/>
      <c r="P177" s="265"/>
      <c r="Q177" s="265"/>
      <c r="R177" s="265"/>
      <c r="S177" s="265"/>
      <c r="T177" s="266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67" t="s">
        <v>228</v>
      </c>
      <c r="AU177" s="267" t="s">
        <v>84</v>
      </c>
      <c r="AV177" s="15" t="s">
        <v>155</v>
      </c>
      <c r="AW177" s="15" t="s">
        <v>37</v>
      </c>
      <c r="AX177" s="15" t="s">
        <v>82</v>
      </c>
      <c r="AY177" s="267" t="s">
        <v>137</v>
      </c>
    </row>
    <row r="178" s="2" customFormat="1" ht="33" customHeight="1">
      <c r="A178" s="39"/>
      <c r="B178" s="40"/>
      <c r="C178" s="213" t="s">
        <v>185</v>
      </c>
      <c r="D178" s="213" t="s">
        <v>140</v>
      </c>
      <c r="E178" s="214" t="s">
        <v>280</v>
      </c>
      <c r="F178" s="215" t="s">
        <v>281</v>
      </c>
      <c r="G178" s="216" t="s">
        <v>226</v>
      </c>
      <c r="H178" s="217">
        <v>3</v>
      </c>
      <c r="I178" s="218"/>
      <c r="J178" s="219">
        <f>ROUND(I178*H178,2)</f>
        <v>0</v>
      </c>
      <c r="K178" s="215" t="s">
        <v>282</v>
      </c>
      <c r="L178" s="45"/>
      <c r="M178" s="220" t="s">
        <v>19</v>
      </c>
      <c r="N178" s="221" t="s">
        <v>46</v>
      </c>
      <c r="O178" s="85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24" t="s">
        <v>189</v>
      </c>
      <c r="AT178" s="224" t="s">
        <v>140</v>
      </c>
      <c r="AU178" s="224" t="s">
        <v>84</v>
      </c>
      <c r="AY178" s="18" t="s">
        <v>137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8" t="s">
        <v>82</v>
      </c>
      <c r="BK178" s="225">
        <f>ROUND(I178*H178,2)</f>
        <v>0</v>
      </c>
      <c r="BL178" s="18" t="s">
        <v>189</v>
      </c>
      <c r="BM178" s="224" t="s">
        <v>283</v>
      </c>
    </row>
    <row r="179" s="2" customFormat="1">
      <c r="A179" s="39"/>
      <c r="B179" s="40"/>
      <c r="C179" s="41"/>
      <c r="D179" s="268" t="s">
        <v>284</v>
      </c>
      <c r="E179" s="41"/>
      <c r="F179" s="269" t="s">
        <v>285</v>
      </c>
      <c r="G179" s="41"/>
      <c r="H179" s="41"/>
      <c r="I179" s="228"/>
      <c r="J179" s="41"/>
      <c r="K179" s="41"/>
      <c r="L179" s="45"/>
      <c r="M179" s="229"/>
      <c r="N179" s="230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284</v>
      </c>
      <c r="AU179" s="18" t="s">
        <v>84</v>
      </c>
    </row>
    <row r="180" s="2" customFormat="1" ht="16.5" customHeight="1">
      <c r="A180" s="39"/>
      <c r="B180" s="40"/>
      <c r="C180" s="270" t="s">
        <v>8</v>
      </c>
      <c r="D180" s="270" t="s">
        <v>286</v>
      </c>
      <c r="E180" s="271" t="s">
        <v>287</v>
      </c>
      <c r="F180" s="272" t="s">
        <v>288</v>
      </c>
      <c r="G180" s="273" t="s">
        <v>226</v>
      </c>
      <c r="H180" s="274">
        <v>1</v>
      </c>
      <c r="I180" s="275"/>
      <c r="J180" s="276">
        <f>ROUND(I180*H180,2)</f>
        <v>0</v>
      </c>
      <c r="K180" s="272" t="s">
        <v>19</v>
      </c>
      <c r="L180" s="277"/>
      <c r="M180" s="278" t="s">
        <v>19</v>
      </c>
      <c r="N180" s="279" t="s">
        <v>46</v>
      </c>
      <c r="O180" s="85"/>
      <c r="P180" s="222">
        <f>O180*H180</f>
        <v>0</v>
      </c>
      <c r="Q180" s="222">
        <v>0.01396</v>
      </c>
      <c r="R180" s="222">
        <f>Q180*H180</f>
        <v>0.01396</v>
      </c>
      <c r="S180" s="222">
        <v>0</v>
      </c>
      <c r="T180" s="223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24" t="s">
        <v>289</v>
      </c>
      <c r="AT180" s="224" t="s">
        <v>286</v>
      </c>
      <c r="AU180" s="224" t="s">
        <v>84</v>
      </c>
      <c r="AY180" s="18" t="s">
        <v>137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8" t="s">
        <v>82</v>
      </c>
      <c r="BK180" s="225">
        <f>ROUND(I180*H180,2)</f>
        <v>0</v>
      </c>
      <c r="BL180" s="18" t="s">
        <v>189</v>
      </c>
      <c r="BM180" s="224" t="s">
        <v>290</v>
      </c>
    </row>
    <row r="181" s="13" customFormat="1">
      <c r="A181" s="13"/>
      <c r="B181" s="236"/>
      <c r="C181" s="237"/>
      <c r="D181" s="226" t="s">
        <v>228</v>
      </c>
      <c r="E181" s="238" t="s">
        <v>19</v>
      </c>
      <c r="F181" s="239" t="s">
        <v>291</v>
      </c>
      <c r="G181" s="237"/>
      <c r="H181" s="238" t="s">
        <v>19</v>
      </c>
      <c r="I181" s="240"/>
      <c r="J181" s="237"/>
      <c r="K181" s="237"/>
      <c r="L181" s="241"/>
      <c r="M181" s="242"/>
      <c r="N181" s="243"/>
      <c r="O181" s="243"/>
      <c r="P181" s="243"/>
      <c r="Q181" s="243"/>
      <c r="R181" s="243"/>
      <c r="S181" s="243"/>
      <c r="T181" s="24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5" t="s">
        <v>228</v>
      </c>
      <c r="AU181" s="245" t="s">
        <v>84</v>
      </c>
      <c r="AV181" s="13" t="s">
        <v>82</v>
      </c>
      <c r="AW181" s="13" t="s">
        <v>37</v>
      </c>
      <c r="AX181" s="13" t="s">
        <v>75</v>
      </c>
      <c r="AY181" s="245" t="s">
        <v>137</v>
      </c>
    </row>
    <row r="182" s="14" customFormat="1">
      <c r="A182" s="14"/>
      <c r="B182" s="246"/>
      <c r="C182" s="247"/>
      <c r="D182" s="226" t="s">
        <v>228</v>
      </c>
      <c r="E182" s="248" t="s">
        <v>19</v>
      </c>
      <c r="F182" s="249" t="s">
        <v>82</v>
      </c>
      <c r="G182" s="247"/>
      <c r="H182" s="250">
        <v>1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228</v>
      </c>
      <c r="AU182" s="256" t="s">
        <v>84</v>
      </c>
      <c r="AV182" s="14" t="s">
        <v>84</v>
      </c>
      <c r="AW182" s="14" t="s">
        <v>37</v>
      </c>
      <c r="AX182" s="14" t="s">
        <v>75</v>
      </c>
      <c r="AY182" s="256" t="s">
        <v>137</v>
      </c>
    </row>
    <row r="183" s="13" customFormat="1">
      <c r="A183" s="13"/>
      <c r="B183" s="236"/>
      <c r="C183" s="237"/>
      <c r="D183" s="226" t="s">
        <v>228</v>
      </c>
      <c r="E183" s="238" t="s">
        <v>19</v>
      </c>
      <c r="F183" s="239" t="s">
        <v>292</v>
      </c>
      <c r="G183" s="237"/>
      <c r="H183" s="238" t="s">
        <v>19</v>
      </c>
      <c r="I183" s="240"/>
      <c r="J183" s="237"/>
      <c r="K183" s="237"/>
      <c r="L183" s="241"/>
      <c r="M183" s="242"/>
      <c r="N183" s="243"/>
      <c r="O183" s="243"/>
      <c r="P183" s="243"/>
      <c r="Q183" s="243"/>
      <c r="R183" s="243"/>
      <c r="S183" s="243"/>
      <c r="T183" s="24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5" t="s">
        <v>228</v>
      </c>
      <c r="AU183" s="245" t="s">
        <v>84</v>
      </c>
      <c r="AV183" s="13" t="s">
        <v>82</v>
      </c>
      <c r="AW183" s="13" t="s">
        <v>37</v>
      </c>
      <c r="AX183" s="13" t="s">
        <v>75</v>
      </c>
      <c r="AY183" s="245" t="s">
        <v>137</v>
      </c>
    </row>
    <row r="184" s="14" customFormat="1">
      <c r="A184" s="14"/>
      <c r="B184" s="246"/>
      <c r="C184" s="247"/>
      <c r="D184" s="226" t="s">
        <v>228</v>
      </c>
      <c r="E184" s="248" t="s">
        <v>19</v>
      </c>
      <c r="F184" s="249" t="s">
        <v>75</v>
      </c>
      <c r="G184" s="247"/>
      <c r="H184" s="250">
        <v>0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228</v>
      </c>
      <c r="AU184" s="256" t="s">
        <v>84</v>
      </c>
      <c r="AV184" s="14" t="s">
        <v>84</v>
      </c>
      <c r="AW184" s="14" t="s">
        <v>37</v>
      </c>
      <c r="AX184" s="14" t="s">
        <v>75</v>
      </c>
      <c r="AY184" s="256" t="s">
        <v>137</v>
      </c>
    </row>
    <row r="185" s="15" customFormat="1">
      <c r="A185" s="15"/>
      <c r="B185" s="257"/>
      <c r="C185" s="258"/>
      <c r="D185" s="226" t="s">
        <v>228</v>
      </c>
      <c r="E185" s="259" t="s">
        <v>19</v>
      </c>
      <c r="F185" s="260" t="s">
        <v>237</v>
      </c>
      <c r="G185" s="258"/>
      <c r="H185" s="261">
        <v>1</v>
      </c>
      <c r="I185" s="262"/>
      <c r="J185" s="258"/>
      <c r="K185" s="258"/>
      <c r="L185" s="263"/>
      <c r="M185" s="264"/>
      <c r="N185" s="265"/>
      <c r="O185" s="265"/>
      <c r="P185" s="265"/>
      <c r="Q185" s="265"/>
      <c r="R185" s="265"/>
      <c r="S185" s="265"/>
      <c r="T185" s="266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67" t="s">
        <v>228</v>
      </c>
      <c r="AU185" s="267" t="s">
        <v>84</v>
      </c>
      <c r="AV185" s="15" t="s">
        <v>155</v>
      </c>
      <c r="AW185" s="15" t="s">
        <v>37</v>
      </c>
      <c r="AX185" s="15" t="s">
        <v>82</v>
      </c>
      <c r="AY185" s="267" t="s">
        <v>137</v>
      </c>
    </row>
    <row r="186" s="2" customFormat="1" ht="16.5" customHeight="1">
      <c r="A186" s="39"/>
      <c r="B186" s="40"/>
      <c r="C186" s="270" t="s">
        <v>196</v>
      </c>
      <c r="D186" s="270" t="s">
        <v>286</v>
      </c>
      <c r="E186" s="271" t="s">
        <v>293</v>
      </c>
      <c r="F186" s="272" t="s">
        <v>294</v>
      </c>
      <c r="G186" s="273" t="s">
        <v>226</v>
      </c>
      <c r="H186" s="274">
        <v>1</v>
      </c>
      <c r="I186" s="275"/>
      <c r="J186" s="276">
        <f>ROUND(I186*H186,2)</f>
        <v>0</v>
      </c>
      <c r="K186" s="272" t="s">
        <v>19</v>
      </c>
      <c r="L186" s="277"/>
      <c r="M186" s="278" t="s">
        <v>19</v>
      </c>
      <c r="N186" s="279" t="s">
        <v>46</v>
      </c>
      <c r="O186" s="85"/>
      <c r="P186" s="222">
        <f>O186*H186</f>
        <v>0</v>
      </c>
      <c r="Q186" s="222">
        <v>0.0080000000000000002</v>
      </c>
      <c r="R186" s="222">
        <f>Q186*H186</f>
        <v>0.0080000000000000002</v>
      </c>
      <c r="S186" s="222">
        <v>0</v>
      </c>
      <c r="T186" s="223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24" t="s">
        <v>289</v>
      </c>
      <c r="AT186" s="224" t="s">
        <v>286</v>
      </c>
      <c r="AU186" s="224" t="s">
        <v>84</v>
      </c>
      <c r="AY186" s="18" t="s">
        <v>137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8" t="s">
        <v>82</v>
      </c>
      <c r="BK186" s="225">
        <f>ROUND(I186*H186,2)</f>
        <v>0</v>
      </c>
      <c r="BL186" s="18" t="s">
        <v>189</v>
      </c>
      <c r="BM186" s="224" t="s">
        <v>295</v>
      </c>
    </row>
    <row r="187" s="13" customFormat="1">
      <c r="A187" s="13"/>
      <c r="B187" s="236"/>
      <c r="C187" s="237"/>
      <c r="D187" s="226" t="s">
        <v>228</v>
      </c>
      <c r="E187" s="238" t="s">
        <v>19</v>
      </c>
      <c r="F187" s="239" t="s">
        <v>296</v>
      </c>
      <c r="G187" s="237"/>
      <c r="H187" s="238" t="s">
        <v>19</v>
      </c>
      <c r="I187" s="240"/>
      <c r="J187" s="237"/>
      <c r="K187" s="237"/>
      <c r="L187" s="241"/>
      <c r="M187" s="242"/>
      <c r="N187" s="243"/>
      <c r="O187" s="243"/>
      <c r="P187" s="243"/>
      <c r="Q187" s="243"/>
      <c r="R187" s="243"/>
      <c r="S187" s="243"/>
      <c r="T187" s="24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5" t="s">
        <v>228</v>
      </c>
      <c r="AU187" s="245" t="s">
        <v>84</v>
      </c>
      <c r="AV187" s="13" t="s">
        <v>82</v>
      </c>
      <c r="AW187" s="13" t="s">
        <v>37</v>
      </c>
      <c r="AX187" s="13" t="s">
        <v>75</v>
      </c>
      <c r="AY187" s="245" t="s">
        <v>137</v>
      </c>
    </row>
    <row r="188" s="14" customFormat="1">
      <c r="A188" s="14"/>
      <c r="B188" s="246"/>
      <c r="C188" s="247"/>
      <c r="D188" s="226" t="s">
        <v>228</v>
      </c>
      <c r="E188" s="248" t="s">
        <v>19</v>
      </c>
      <c r="F188" s="249" t="s">
        <v>82</v>
      </c>
      <c r="G188" s="247"/>
      <c r="H188" s="250">
        <v>1</v>
      </c>
      <c r="I188" s="251"/>
      <c r="J188" s="247"/>
      <c r="K188" s="247"/>
      <c r="L188" s="252"/>
      <c r="M188" s="253"/>
      <c r="N188" s="254"/>
      <c r="O188" s="254"/>
      <c r="P188" s="254"/>
      <c r="Q188" s="254"/>
      <c r="R188" s="254"/>
      <c r="S188" s="254"/>
      <c r="T188" s="25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6" t="s">
        <v>228</v>
      </c>
      <c r="AU188" s="256" t="s">
        <v>84</v>
      </c>
      <c r="AV188" s="14" t="s">
        <v>84</v>
      </c>
      <c r="AW188" s="14" t="s">
        <v>37</v>
      </c>
      <c r="AX188" s="14" t="s">
        <v>75</v>
      </c>
      <c r="AY188" s="256" t="s">
        <v>137</v>
      </c>
    </row>
    <row r="189" s="13" customFormat="1">
      <c r="A189" s="13"/>
      <c r="B189" s="236"/>
      <c r="C189" s="237"/>
      <c r="D189" s="226" t="s">
        <v>228</v>
      </c>
      <c r="E189" s="238" t="s">
        <v>19</v>
      </c>
      <c r="F189" s="239" t="s">
        <v>292</v>
      </c>
      <c r="G189" s="237"/>
      <c r="H189" s="238" t="s">
        <v>19</v>
      </c>
      <c r="I189" s="240"/>
      <c r="J189" s="237"/>
      <c r="K189" s="237"/>
      <c r="L189" s="241"/>
      <c r="M189" s="242"/>
      <c r="N189" s="243"/>
      <c r="O189" s="243"/>
      <c r="P189" s="243"/>
      <c r="Q189" s="243"/>
      <c r="R189" s="243"/>
      <c r="S189" s="243"/>
      <c r="T189" s="24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5" t="s">
        <v>228</v>
      </c>
      <c r="AU189" s="245" t="s">
        <v>84</v>
      </c>
      <c r="AV189" s="13" t="s">
        <v>82</v>
      </c>
      <c r="AW189" s="13" t="s">
        <v>37</v>
      </c>
      <c r="AX189" s="13" t="s">
        <v>75</v>
      </c>
      <c r="AY189" s="245" t="s">
        <v>137</v>
      </c>
    </row>
    <row r="190" s="14" customFormat="1">
      <c r="A190" s="14"/>
      <c r="B190" s="246"/>
      <c r="C190" s="247"/>
      <c r="D190" s="226" t="s">
        <v>228</v>
      </c>
      <c r="E190" s="248" t="s">
        <v>19</v>
      </c>
      <c r="F190" s="249" t="s">
        <v>75</v>
      </c>
      <c r="G190" s="247"/>
      <c r="H190" s="250">
        <v>0</v>
      </c>
      <c r="I190" s="251"/>
      <c r="J190" s="247"/>
      <c r="K190" s="247"/>
      <c r="L190" s="252"/>
      <c r="M190" s="253"/>
      <c r="N190" s="254"/>
      <c r="O190" s="254"/>
      <c r="P190" s="254"/>
      <c r="Q190" s="254"/>
      <c r="R190" s="254"/>
      <c r="S190" s="254"/>
      <c r="T190" s="25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6" t="s">
        <v>228</v>
      </c>
      <c r="AU190" s="256" t="s">
        <v>84</v>
      </c>
      <c r="AV190" s="14" t="s">
        <v>84</v>
      </c>
      <c r="AW190" s="14" t="s">
        <v>37</v>
      </c>
      <c r="AX190" s="14" t="s">
        <v>75</v>
      </c>
      <c r="AY190" s="256" t="s">
        <v>137</v>
      </c>
    </row>
    <row r="191" s="15" customFormat="1">
      <c r="A191" s="15"/>
      <c r="B191" s="257"/>
      <c r="C191" s="258"/>
      <c r="D191" s="226" t="s">
        <v>228</v>
      </c>
      <c r="E191" s="259" t="s">
        <v>19</v>
      </c>
      <c r="F191" s="260" t="s">
        <v>237</v>
      </c>
      <c r="G191" s="258"/>
      <c r="H191" s="261">
        <v>1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228</v>
      </c>
      <c r="AU191" s="267" t="s">
        <v>84</v>
      </c>
      <c r="AV191" s="15" t="s">
        <v>155</v>
      </c>
      <c r="AW191" s="15" t="s">
        <v>37</v>
      </c>
      <c r="AX191" s="15" t="s">
        <v>82</v>
      </c>
      <c r="AY191" s="267" t="s">
        <v>137</v>
      </c>
    </row>
    <row r="192" s="2" customFormat="1" ht="16.5" customHeight="1">
      <c r="A192" s="39"/>
      <c r="B192" s="40"/>
      <c r="C192" s="270" t="s">
        <v>201</v>
      </c>
      <c r="D192" s="270" t="s">
        <v>286</v>
      </c>
      <c r="E192" s="271" t="s">
        <v>297</v>
      </c>
      <c r="F192" s="272" t="s">
        <v>298</v>
      </c>
      <c r="G192" s="273" t="s">
        <v>226</v>
      </c>
      <c r="H192" s="274">
        <v>1</v>
      </c>
      <c r="I192" s="275"/>
      <c r="J192" s="276">
        <f>ROUND(I192*H192,2)</f>
        <v>0</v>
      </c>
      <c r="K192" s="272" t="s">
        <v>19</v>
      </c>
      <c r="L192" s="277"/>
      <c r="M192" s="278" t="s">
        <v>19</v>
      </c>
      <c r="N192" s="279" t="s">
        <v>46</v>
      </c>
      <c r="O192" s="85"/>
      <c r="P192" s="222">
        <f>O192*H192</f>
        <v>0</v>
      </c>
      <c r="Q192" s="222">
        <v>0.0080000000000000002</v>
      </c>
      <c r="R192" s="222">
        <f>Q192*H192</f>
        <v>0.0080000000000000002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289</v>
      </c>
      <c r="AT192" s="224" t="s">
        <v>286</v>
      </c>
      <c r="AU192" s="224" t="s">
        <v>84</v>
      </c>
      <c r="AY192" s="18" t="s">
        <v>137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189</v>
      </c>
      <c r="BM192" s="224" t="s">
        <v>299</v>
      </c>
    </row>
    <row r="193" s="13" customFormat="1">
      <c r="A193" s="13"/>
      <c r="B193" s="236"/>
      <c r="C193" s="237"/>
      <c r="D193" s="226" t="s">
        <v>228</v>
      </c>
      <c r="E193" s="238" t="s">
        <v>19</v>
      </c>
      <c r="F193" s="239" t="s">
        <v>300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228</v>
      </c>
      <c r="AU193" s="245" t="s">
        <v>84</v>
      </c>
      <c r="AV193" s="13" t="s">
        <v>82</v>
      </c>
      <c r="AW193" s="13" t="s">
        <v>37</v>
      </c>
      <c r="AX193" s="13" t="s">
        <v>75</v>
      </c>
      <c r="AY193" s="245" t="s">
        <v>137</v>
      </c>
    </row>
    <row r="194" s="14" customFormat="1">
      <c r="A194" s="14"/>
      <c r="B194" s="246"/>
      <c r="C194" s="247"/>
      <c r="D194" s="226" t="s">
        <v>228</v>
      </c>
      <c r="E194" s="248" t="s">
        <v>19</v>
      </c>
      <c r="F194" s="249" t="s">
        <v>82</v>
      </c>
      <c r="G194" s="247"/>
      <c r="H194" s="250">
        <v>1</v>
      </c>
      <c r="I194" s="251"/>
      <c r="J194" s="247"/>
      <c r="K194" s="247"/>
      <c r="L194" s="252"/>
      <c r="M194" s="253"/>
      <c r="N194" s="254"/>
      <c r="O194" s="254"/>
      <c r="P194" s="254"/>
      <c r="Q194" s="254"/>
      <c r="R194" s="254"/>
      <c r="S194" s="254"/>
      <c r="T194" s="25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6" t="s">
        <v>228</v>
      </c>
      <c r="AU194" s="256" t="s">
        <v>84</v>
      </c>
      <c r="AV194" s="14" t="s">
        <v>84</v>
      </c>
      <c r="AW194" s="14" t="s">
        <v>37</v>
      </c>
      <c r="AX194" s="14" t="s">
        <v>75</v>
      </c>
      <c r="AY194" s="256" t="s">
        <v>137</v>
      </c>
    </row>
    <row r="195" s="13" customFormat="1">
      <c r="A195" s="13"/>
      <c r="B195" s="236"/>
      <c r="C195" s="237"/>
      <c r="D195" s="226" t="s">
        <v>228</v>
      </c>
      <c r="E195" s="238" t="s">
        <v>19</v>
      </c>
      <c r="F195" s="239" t="s">
        <v>292</v>
      </c>
      <c r="G195" s="237"/>
      <c r="H195" s="238" t="s">
        <v>19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228</v>
      </c>
      <c r="AU195" s="245" t="s">
        <v>84</v>
      </c>
      <c r="AV195" s="13" t="s">
        <v>82</v>
      </c>
      <c r="AW195" s="13" t="s">
        <v>37</v>
      </c>
      <c r="AX195" s="13" t="s">
        <v>75</v>
      </c>
      <c r="AY195" s="245" t="s">
        <v>137</v>
      </c>
    </row>
    <row r="196" s="14" customFormat="1">
      <c r="A196" s="14"/>
      <c r="B196" s="246"/>
      <c r="C196" s="247"/>
      <c r="D196" s="226" t="s">
        <v>228</v>
      </c>
      <c r="E196" s="248" t="s">
        <v>19</v>
      </c>
      <c r="F196" s="249" t="s">
        <v>75</v>
      </c>
      <c r="G196" s="247"/>
      <c r="H196" s="250">
        <v>0</v>
      </c>
      <c r="I196" s="251"/>
      <c r="J196" s="247"/>
      <c r="K196" s="247"/>
      <c r="L196" s="252"/>
      <c r="M196" s="253"/>
      <c r="N196" s="254"/>
      <c r="O196" s="254"/>
      <c r="P196" s="254"/>
      <c r="Q196" s="254"/>
      <c r="R196" s="254"/>
      <c r="S196" s="254"/>
      <c r="T196" s="25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6" t="s">
        <v>228</v>
      </c>
      <c r="AU196" s="256" t="s">
        <v>84</v>
      </c>
      <c r="AV196" s="14" t="s">
        <v>84</v>
      </c>
      <c r="AW196" s="14" t="s">
        <v>37</v>
      </c>
      <c r="AX196" s="14" t="s">
        <v>75</v>
      </c>
      <c r="AY196" s="256" t="s">
        <v>137</v>
      </c>
    </row>
    <row r="197" s="15" customFormat="1">
      <c r="A197" s="15"/>
      <c r="B197" s="257"/>
      <c r="C197" s="258"/>
      <c r="D197" s="226" t="s">
        <v>228</v>
      </c>
      <c r="E197" s="259" t="s">
        <v>19</v>
      </c>
      <c r="F197" s="260" t="s">
        <v>237</v>
      </c>
      <c r="G197" s="258"/>
      <c r="H197" s="261">
        <v>1</v>
      </c>
      <c r="I197" s="262"/>
      <c r="J197" s="258"/>
      <c r="K197" s="258"/>
      <c r="L197" s="263"/>
      <c r="M197" s="264"/>
      <c r="N197" s="265"/>
      <c r="O197" s="265"/>
      <c r="P197" s="265"/>
      <c r="Q197" s="265"/>
      <c r="R197" s="265"/>
      <c r="S197" s="265"/>
      <c r="T197" s="266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7" t="s">
        <v>228</v>
      </c>
      <c r="AU197" s="267" t="s">
        <v>84</v>
      </c>
      <c r="AV197" s="15" t="s">
        <v>155</v>
      </c>
      <c r="AW197" s="15" t="s">
        <v>37</v>
      </c>
      <c r="AX197" s="15" t="s">
        <v>82</v>
      </c>
      <c r="AY197" s="267" t="s">
        <v>137</v>
      </c>
    </row>
    <row r="198" s="2" customFormat="1" ht="33" customHeight="1">
      <c r="A198" s="39"/>
      <c r="B198" s="40"/>
      <c r="C198" s="213" t="s">
        <v>205</v>
      </c>
      <c r="D198" s="213" t="s">
        <v>140</v>
      </c>
      <c r="E198" s="214" t="s">
        <v>301</v>
      </c>
      <c r="F198" s="215" t="s">
        <v>302</v>
      </c>
      <c r="G198" s="216" t="s">
        <v>226</v>
      </c>
      <c r="H198" s="217">
        <v>2</v>
      </c>
      <c r="I198" s="218"/>
      <c r="J198" s="219">
        <f>ROUND(I198*H198,2)</f>
        <v>0</v>
      </c>
      <c r="K198" s="215" t="s">
        <v>282</v>
      </c>
      <c r="L198" s="45"/>
      <c r="M198" s="220" t="s">
        <v>19</v>
      </c>
      <c r="N198" s="221" t="s">
        <v>46</v>
      </c>
      <c r="O198" s="85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24" t="s">
        <v>189</v>
      </c>
      <c r="AT198" s="224" t="s">
        <v>140</v>
      </c>
      <c r="AU198" s="224" t="s">
        <v>84</v>
      </c>
      <c r="AY198" s="18" t="s">
        <v>137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8" t="s">
        <v>82</v>
      </c>
      <c r="BK198" s="225">
        <f>ROUND(I198*H198,2)</f>
        <v>0</v>
      </c>
      <c r="BL198" s="18" t="s">
        <v>189</v>
      </c>
      <c r="BM198" s="224" t="s">
        <v>303</v>
      </c>
    </row>
    <row r="199" s="2" customFormat="1">
      <c r="A199" s="39"/>
      <c r="B199" s="40"/>
      <c r="C199" s="41"/>
      <c r="D199" s="268" t="s">
        <v>284</v>
      </c>
      <c r="E199" s="41"/>
      <c r="F199" s="269" t="s">
        <v>304</v>
      </c>
      <c r="G199" s="41"/>
      <c r="H199" s="41"/>
      <c r="I199" s="228"/>
      <c r="J199" s="41"/>
      <c r="K199" s="41"/>
      <c r="L199" s="45"/>
      <c r="M199" s="229"/>
      <c r="N199" s="230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284</v>
      </c>
      <c r="AU199" s="18" t="s">
        <v>84</v>
      </c>
    </row>
    <row r="200" s="2" customFormat="1" ht="16.5" customHeight="1">
      <c r="A200" s="39"/>
      <c r="B200" s="40"/>
      <c r="C200" s="270" t="s">
        <v>189</v>
      </c>
      <c r="D200" s="270" t="s">
        <v>286</v>
      </c>
      <c r="E200" s="271" t="s">
        <v>305</v>
      </c>
      <c r="F200" s="272" t="s">
        <v>306</v>
      </c>
      <c r="G200" s="273" t="s">
        <v>226</v>
      </c>
      <c r="H200" s="274">
        <v>1</v>
      </c>
      <c r="I200" s="275"/>
      <c r="J200" s="276">
        <f>ROUND(I200*H200,2)</f>
        <v>0</v>
      </c>
      <c r="K200" s="272" t="s">
        <v>19</v>
      </c>
      <c r="L200" s="277"/>
      <c r="M200" s="278" t="s">
        <v>19</v>
      </c>
      <c r="N200" s="279" t="s">
        <v>46</v>
      </c>
      <c r="O200" s="85"/>
      <c r="P200" s="222">
        <f>O200*H200</f>
        <v>0</v>
      </c>
      <c r="Q200" s="222">
        <v>0.024</v>
      </c>
      <c r="R200" s="222">
        <f>Q200*H200</f>
        <v>0.024</v>
      </c>
      <c r="S200" s="222">
        <v>0</v>
      </c>
      <c r="T200" s="223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289</v>
      </c>
      <c r="AT200" s="224" t="s">
        <v>286</v>
      </c>
      <c r="AU200" s="224" t="s">
        <v>84</v>
      </c>
      <c r="AY200" s="18" t="s">
        <v>137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82</v>
      </c>
      <c r="BK200" s="225">
        <f>ROUND(I200*H200,2)</f>
        <v>0</v>
      </c>
      <c r="BL200" s="18" t="s">
        <v>189</v>
      </c>
      <c r="BM200" s="224" t="s">
        <v>307</v>
      </c>
    </row>
    <row r="201" s="13" customFormat="1">
      <c r="A201" s="13"/>
      <c r="B201" s="236"/>
      <c r="C201" s="237"/>
      <c r="D201" s="226" t="s">
        <v>228</v>
      </c>
      <c r="E201" s="238" t="s">
        <v>19</v>
      </c>
      <c r="F201" s="239" t="s">
        <v>308</v>
      </c>
      <c r="G201" s="237"/>
      <c r="H201" s="238" t="s">
        <v>19</v>
      </c>
      <c r="I201" s="240"/>
      <c r="J201" s="237"/>
      <c r="K201" s="237"/>
      <c r="L201" s="241"/>
      <c r="M201" s="242"/>
      <c r="N201" s="243"/>
      <c r="O201" s="243"/>
      <c r="P201" s="243"/>
      <c r="Q201" s="243"/>
      <c r="R201" s="243"/>
      <c r="S201" s="243"/>
      <c r="T201" s="24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5" t="s">
        <v>228</v>
      </c>
      <c r="AU201" s="245" t="s">
        <v>84</v>
      </c>
      <c r="AV201" s="13" t="s">
        <v>82</v>
      </c>
      <c r="AW201" s="13" t="s">
        <v>37</v>
      </c>
      <c r="AX201" s="13" t="s">
        <v>75</v>
      </c>
      <c r="AY201" s="245" t="s">
        <v>137</v>
      </c>
    </row>
    <row r="202" s="14" customFormat="1">
      <c r="A202" s="14"/>
      <c r="B202" s="246"/>
      <c r="C202" s="247"/>
      <c r="D202" s="226" t="s">
        <v>228</v>
      </c>
      <c r="E202" s="248" t="s">
        <v>19</v>
      </c>
      <c r="F202" s="249" t="s">
        <v>82</v>
      </c>
      <c r="G202" s="247"/>
      <c r="H202" s="250">
        <v>1</v>
      </c>
      <c r="I202" s="251"/>
      <c r="J202" s="247"/>
      <c r="K202" s="247"/>
      <c r="L202" s="252"/>
      <c r="M202" s="253"/>
      <c r="N202" s="254"/>
      <c r="O202" s="254"/>
      <c r="P202" s="254"/>
      <c r="Q202" s="254"/>
      <c r="R202" s="254"/>
      <c r="S202" s="254"/>
      <c r="T202" s="25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6" t="s">
        <v>228</v>
      </c>
      <c r="AU202" s="256" t="s">
        <v>84</v>
      </c>
      <c r="AV202" s="14" t="s">
        <v>84</v>
      </c>
      <c r="AW202" s="14" t="s">
        <v>37</v>
      </c>
      <c r="AX202" s="14" t="s">
        <v>75</v>
      </c>
      <c r="AY202" s="256" t="s">
        <v>137</v>
      </c>
    </row>
    <row r="203" s="13" customFormat="1">
      <c r="A203" s="13"/>
      <c r="B203" s="236"/>
      <c r="C203" s="237"/>
      <c r="D203" s="226" t="s">
        <v>228</v>
      </c>
      <c r="E203" s="238" t="s">
        <v>19</v>
      </c>
      <c r="F203" s="239" t="s">
        <v>292</v>
      </c>
      <c r="G203" s="237"/>
      <c r="H203" s="238" t="s">
        <v>19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228</v>
      </c>
      <c r="AU203" s="245" t="s">
        <v>84</v>
      </c>
      <c r="AV203" s="13" t="s">
        <v>82</v>
      </c>
      <c r="AW203" s="13" t="s">
        <v>37</v>
      </c>
      <c r="AX203" s="13" t="s">
        <v>75</v>
      </c>
      <c r="AY203" s="245" t="s">
        <v>137</v>
      </c>
    </row>
    <row r="204" s="14" customFormat="1">
      <c r="A204" s="14"/>
      <c r="B204" s="246"/>
      <c r="C204" s="247"/>
      <c r="D204" s="226" t="s">
        <v>228</v>
      </c>
      <c r="E204" s="248" t="s">
        <v>19</v>
      </c>
      <c r="F204" s="249" t="s">
        <v>75</v>
      </c>
      <c r="G204" s="247"/>
      <c r="H204" s="250">
        <v>0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228</v>
      </c>
      <c r="AU204" s="256" t="s">
        <v>84</v>
      </c>
      <c r="AV204" s="14" t="s">
        <v>84</v>
      </c>
      <c r="AW204" s="14" t="s">
        <v>37</v>
      </c>
      <c r="AX204" s="14" t="s">
        <v>75</v>
      </c>
      <c r="AY204" s="256" t="s">
        <v>137</v>
      </c>
    </row>
    <row r="205" s="15" customFormat="1">
      <c r="A205" s="15"/>
      <c r="B205" s="257"/>
      <c r="C205" s="258"/>
      <c r="D205" s="226" t="s">
        <v>228</v>
      </c>
      <c r="E205" s="259" t="s">
        <v>19</v>
      </c>
      <c r="F205" s="260" t="s">
        <v>237</v>
      </c>
      <c r="G205" s="258"/>
      <c r="H205" s="261">
        <v>1</v>
      </c>
      <c r="I205" s="262"/>
      <c r="J205" s="258"/>
      <c r="K205" s="258"/>
      <c r="L205" s="263"/>
      <c r="M205" s="264"/>
      <c r="N205" s="265"/>
      <c r="O205" s="265"/>
      <c r="P205" s="265"/>
      <c r="Q205" s="265"/>
      <c r="R205" s="265"/>
      <c r="S205" s="265"/>
      <c r="T205" s="266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67" t="s">
        <v>228</v>
      </c>
      <c r="AU205" s="267" t="s">
        <v>84</v>
      </c>
      <c r="AV205" s="15" t="s">
        <v>155</v>
      </c>
      <c r="AW205" s="15" t="s">
        <v>37</v>
      </c>
      <c r="AX205" s="15" t="s">
        <v>82</v>
      </c>
      <c r="AY205" s="267" t="s">
        <v>137</v>
      </c>
    </row>
    <row r="206" s="2" customFormat="1" ht="16.5" customHeight="1">
      <c r="A206" s="39"/>
      <c r="B206" s="40"/>
      <c r="C206" s="270" t="s">
        <v>241</v>
      </c>
      <c r="D206" s="270" t="s">
        <v>286</v>
      </c>
      <c r="E206" s="271" t="s">
        <v>309</v>
      </c>
      <c r="F206" s="272" t="s">
        <v>310</v>
      </c>
      <c r="G206" s="273" t="s">
        <v>226</v>
      </c>
      <c r="H206" s="274">
        <v>1</v>
      </c>
      <c r="I206" s="275"/>
      <c r="J206" s="276">
        <f>ROUND(I206*H206,2)</f>
        <v>0</v>
      </c>
      <c r="K206" s="272" t="s">
        <v>19</v>
      </c>
      <c r="L206" s="277"/>
      <c r="M206" s="278" t="s">
        <v>19</v>
      </c>
      <c r="N206" s="279" t="s">
        <v>46</v>
      </c>
      <c r="O206" s="85"/>
      <c r="P206" s="222">
        <f>O206*H206</f>
        <v>0</v>
      </c>
      <c r="Q206" s="222">
        <v>0.024</v>
      </c>
      <c r="R206" s="222">
        <f>Q206*H206</f>
        <v>0.024</v>
      </c>
      <c r="S206" s="222">
        <v>0</v>
      </c>
      <c r="T206" s="223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24" t="s">
        <v>289</v>
      </c>
      <c r="AT206" s="224" t="s">
        <v>286</v>
      </c>
      <c r="AU206" s="224" t="s">
        <v>84</v>
      </c>
      <c r="AY206" s="18" t="s">
        <v>137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8" t="s">
        <v>82</v>
      </c>
      <c r="BK206" s="225">
        <f>ROUND(I206*H206,2)</f>
        <v>0</v>
      </c>
      <c r="BL206" s="18" t="s">
        <v>189</v>
      </c>
      <c r="BM206" s="224" t="s">
        <v>311</v>
      </c>
    </row>
    <row r="207" s="13" customFormat="1">
      <c r="A207" s="13"/>
      <c r="B207" s="236"/>
      <c r="C207" s="237"/>
      <c r="D207" s="226" t="s">
        <v>228</v>
      </c>
      <c r="E207" s="238" t="s">
        <v>19</v>
      </c>
      <c r="F207" s="239" t="s">
        <v>312</v>
      </c>
      <c r="G207" s="237"/>
      <c r="H207" s="238" t="s">
        <v>19</v>
      </c>
      <c r="I207" s="240"/>
      <c r="J207" s="237"/>
      <c r="K207" s="237"/>
      <c r="L207" s="241"/>
      <c r="M207" s="242"/>
      <c r="N207" s="243"/>
      <c r="O207" s="243"/>
      <c r="P207" s="243"/>
      <c r="Q207" s="243"/>
      <c r="R207" s="243"/>
      <c r="S207" s="243"/>
      <c r="T207" s="24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5" t="s">
        <v>228</v>
      </c>
      <c r="AU207" s="245" t="s">
        <v>84</v>
      </c>
      <c r="AV207" s="13" t="s">
        <v>82</v>
      </c>
      <c r="AW207" s="13" t="s">
        <v>37</v>
      </c>
      <c r="AX207" s="13" t="s">
        <v>75</v>
      </c>
      <c r="AY207" s="245" t="s">
        <v>137</v>
      </c>
    </row>
    <row r="208" s="14" customFormat="1">
      <c r="A208" s="14"/>
      <c r="B208" s="246"/>
      <c r="C208" s="247"/>
      <c r="D208" s="226" t="s">
        <v>228</v>
      </c>
      <c r="E208" s="248" t="s">
        <v>19</v>
      </c>
      <c r="F208" s="249" t="s">
        <v>75</v>
      </c>
      <c r="G208" s="247"/>
      <c r="H208" s="250">
        <v>0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228</v>
      </c>
      <c r="AU208" s="256" t="s">
        <v>84</v>
      </c>
      <c r="AV208" s="14" t="s">
        <v>84</v>
      </c>
      <c r="AW208" s="14" t="s">
        <v>37</v>
      </c>
      <c r="AX208" s="14" t="s">
        <v>75</v>
      </c>
      <c r="AY208" s="256" t="s">
        <v>137</v>
      </c>
    </row>
    <row r="209" s="13" customFormat="1">
      <c r="A209" s="13"/>
      <c r="B209" s="236"/>
      <c r="C209" s="237"/>
      <c r="D209" s="226" t="s">
        <v>228</v>
      </c>
      <c r="E209" s="238" t="s">
        <v>19</v>
      </c>
      <c r="F209" s="239" t="s">
        <v>313</v>
      </c>
      <c r="G209" s="237"/>
      <c r="H209" s="238" t="s">
        <v>19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228</v>
      </c>
      <c r="AU209" s="245" t="s">
        <v>84</v>
      </c>
      <c r="AV209" s="13" t="s">
        <v>82</v>
      </c>
      <c r="AW209" s="13" t="s">
        <v>37</v>
      </c>
      <c r="AX209" s="13" t="s">
        <v>75</v>
      </c>
      <c r="AY209" s="245" t="s">
        <v>137</v>
      </c>
    </row>
    <row r="210" s="14" customFormat="1">
      <c r="A210" s="14"/>
      <c r="B210" s="246"/>
      <c r="C210" s="247"/>
      <c r="D210" s="226" t="s">
        <v>228</v>
      </c>
      <c r="E210" s="248" t="s">
        <v>19</v>
      </c>
      <c r="F210" s="249" t="s">
        <v>82</v>
      </c>
      <c r="G210" s="247"/>
      <c r="H210" s="250">
        <v>1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228</v>
      </c>
      <c r="AU210" s="256" t="s">
        <v>84</v>
      </c>
      <c r="AV210" s="14" t="s">
        <v>84</v>
      </c>
      <c r="AW210" s="14" t="s">
        <v>37</v>
      </c>
      <c r="AX210" s="14" t="s">
        <v>75</v>
      </c>
      <c r="AY210" s="256" t="s">
        <v>137</v>
      </c>
    </row>
    <row r="211" s="15" customFormat="1">
      <c r="A211" s="15"/>
      <c r="B211" s="257"/>
      <c r="C211" s="258"/>
      <c r="D211" s="226" t="s">
        <v>228</v>
      </c>
      <c r="E211" s="259" t="s">
        <v>19</v>
      </c>
      <c r="F211" s="260" t="s">
        <v>237</v>
      </c>
      <c r="G211" s="258"/>
      <c r="H211" s="261">
        <v>1</v>
      </c>
      <c r="I211" s="262"/>
      <c r="J211" s="258"/>
      <c r="K211" s="258"/>
      <c r="L211" s="263"/>
      <c r="M211" s="264"/>
      <c r="N211" s="265"/>
      <c r="O211" s="265"/>
      <c r="P211" s="265"/>
      <c r="Q211" s="265"/>
      <c r="R211" s="265"/>
      <c r="S211" s="265"/>
      <c r="T211" s="26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7" t="s">
        <v>228</v>
      </c>
      <c r="AU211" s="267" t="s">
        <v>84</v>
      </c>
      <c r="AV211" s="15" t="s">
        <v>155</v>
      </c>
      <c r="AW211" s="15" t="s">
        <v>37</v>
      </c>
      <c r="AX211" s="15" t="s">
        <v>82</v>
      </c>
      <c r="AY211" s="267" t="s">
        <v>137</v>
      </c>
    </row>
    <row r="212" s="2" customFormat="1" ht="33" customHeight="1">
      <c r="A212" s="39"/>
      <c r="B212" s="40"/>
      <c r="C212" s="213" t="s">
        <v>314</v>
      </c>
      <c r="D212" s="213" t="s">
        <v>140</v>
      </c>
      <c r="E212" s="214" t="s">
        <v>315</v>
      </c>
      <c r="F212" s="215" t="s">
        <v>316</v>
      </c>
      <c r="G212" s="216" t="s">
        <v>226</v>
      </c>
      <c r="H212" s="217">
        <v>1</v>
      </c>
      <c r="I212" s="218"/>
      <c r="J212" s="219">
        <f>ROUND(I212*H212,2)</f>
        <v>0</v>
      </c>
      <c r="K212" s="215" t="s">
        <v>282</v>
      </c>
      <c r="L212" s="45"/>
      <c r="M212" s="220" t="s">
        <v>19</v>
      </c>
      <c r="N212" s="221" t="s">
        <v>46</v>
      </c>
      <c r="O212" s="85"/>
      <c r="P212" s="222">
        <f>O212*H212</f>
        <v>0</v>
      </c>
      <c r="Q212" s="222">
        <v>0</v>
      </c>
      <c r="R212" s="222">
        <f>Q212*H212</f>
        <v>0</v>
      </c>
      <c r="S212" s="222">
        <v>0</v>
      </c>
      <c r="T212" s="223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24" t="s">
        <v>189</v>
      </c>
      <c r="AT212" s="224" t="s">
        <v>140</v>
      </c>
      <c r="AU212" s="224" t="s">
        <v>84</v>
      </c>
      <c r="AY212" s="18" t="s">
        <v>137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8" t="s">
        <v>82</v>
      </c>
      <c r="BK212" s="225">
        <f>ROUND(I212*H212,2)</f>
        <v>0</v>
      </c>
      <c r="BL212" s="18" t="s">
        <v>189</v>
      </c>
      <c r="BM212" s="224" t="s">
        <v>317</v>
      </c>
    </row>
    <row r="213" s="2" customFormat="1">
      <c r="A213" s="39"/>
      <c r="B213" s="40"/>
      <c r="C213" s="41"/>
      <c r="D213" s="268" t="s">
        <v>284</v>
      </c>
      <c r="E213" s="41"/>
      <c r="F213" s="269" t="s">
        <v>318</v>
      </c>
      <c r="G213" s="41"/>
      <c r="H213" s="41"/>
      <c r="I213" s="228"/>
      <c r="J213" s="41"/>
      <c r="K213" s="41"/>
      <c r="L213" s="45"/>
      <c r="M213" s="229"/>
      <c r="N213" s="230"/>
      <c r="O213" s="85"/>
      <c r="P213" s="85"/>
      <c r="Q213" s="85"/>
      <c r="R213" s="85"/>
      <c r="S213" s="85"/>
      <c r="T213" s="86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284</v>
      </c>
      <c r="AU213" s="18" t="s">
        <v>84</v>
      </c>
    </row>
    <row r="214" s="2" customFormat="1" ht="16.5" customHeight="1">
      <c r="A214" s="39"/>
      <c r="B214" s="40"/>
      <c r="C214" s="270" t="s">
        <v>319</v>
      </c>
      <c r="D214" s="270" t="s">
        <v>286</v>
      </c>
      <c r="E214" s="271" t="s">
        <v>320</v>
      </c>
      <c r="F214" s="272" t="s">
        <v>321</v>
      </c>
      <c r="G214" s="273" t="s">
        <v>226</v>
      </c>
      <c r="H214" s="274">
        <v>1</v>
      </c>
      <c r="I214" s="275"/>
      <c r="J214" s="276">
        <f>ROUND(I214*H214,2)</f>
        <v>0</v>
      </c>
      <c r="K214" s="272" t="s">
        <v>19</v>
      </c>
      <c r="L214" s="277"/>
      <c r="M214" s="278" t="s">
        <v>19</v>
      </c>
      <c r="N214" s="279" t="s">
        <v>46</v>
      </c>
      <c r="O214" s="85"/>
      <c r="P214" s="222">
        <f>O214*H214</f>
        <v>0</v>
      </c>
      <c r="Q214" s="222">
        <v>0.112</v>
      </c>
      <c r="R214" s="222">
        <f>Q214*H214</f>
        <v>0.112</v>
      </c>
      <c r="S214" s="222">
        <v>0</v>
      </c>
      <c r="T214" s="223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24" t="s">
        <v>289</v>
      </c>
      <c r="AT214" s="224" t="s">
        <v>286</v>
      </c>
      <c r="AU214" s="224" t="s">
        <v>84</v>
      </c>
      <c r="AY214" s="18" t="s">
        <v>137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8" t="s">
        <v>82</v>
      </c>
      <c r="BK214" s="225">
        <f>ROUND(I214*H214,2)</f>
        <v>0</v>
      </c>
      <c r="BL214" s="18" t="s">
        <v>189</v>
      </c>
      <c r="BM214" s="224" t="s">
        <v>322</v>
      </c>
    </row>
    <row r="215" s="13" customFormat="1">
      <c r="A215" s="13"/>
      <c r="B215" s="236"/>
      <c r="C215" s="237"/>
      <c r="D215" s="226" t="s">
        <v>228</v>
      </c>
      <c r="E215" s="238" t="s">
        <v>19</v>
      </c>
      <c r="F215" s="239" t="s">
        <v>323</v>
      </c>
      <c r="G215" s="237"/>
      <c r="H215" s="238" t="s">
        <v>19</v>
      </c>
      <c r="I215" s="240"/>
      <c r="J215" s="237"/>
      <c r="K215" s="237"/>
      <c r="L215" s="241"/>
      <c r="M215" s="242"/>
      <c r="N215" s="243"/>
      <c r="O215" s="243"/>
      <c r="P215" s="243"/>
      <c r="Q215" s="243"/>
      <c r="R215" s="243"/>
      <c r="S215" s="243"/>
      <c r="T215" s="24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5" t="s">
        <v>228</v>
      </c>
      <c r="AU215" s="245" t="s">
        <v>84</v>
      </c>
      <c r="AV215" s="13" t="s">
        <v>82</v>
      </c>
      <c r="AW215" s="13" t="s">
        <v>37</v>
      </c>
      <c r="AX215" s="13" t="s">
        <v>75</v>
      </c>
      <c r="AY215" s="245" t="s">
        <v>137</v>
      </c>
    </row>
    <row r="216" s="14" customFormat="1">
      <c r="A216" s="14"/>
      <c r="B216" s="246"/>
      <c r="C216" s="247"/>
      <c r="D216" s="226" t="s">
        <v>228</v>
      </c>
      <c r="E216" s="248" t="s">
        <v>19</v>
      </c>
      <c r="F216" s="249" t="s">
        <v>82</v>
      </c>
      <c r="G216" s="247"/>
      <c r="H216" s="250">
        <v>1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228</v>
      </c>
      <c r="AU216" s="256" t="s">
        <v>84</v>
      </c>
      <c r="AV216" s="14" t="s">
        <v>84</v>
      </c>
      <c r="AW216" s="14" t="s">
        <v>37</v>
      </c>
      <c r="AX216" s="14" t="s">
        <v>75</v>
      </c>
      <c r="AY216" s="256" t="s">
        <v>137</v>
      </c>
    </row>
    <row r="217" s="13" customFormat="1">
      <c r="A217" s="13"/>
      <c r="B217" s="236"/>
      <c r="C217" s="237"/>
      <c r="D217" s="226" t="s">
        <v>228</v>
      </c>
      <c r="E217" s="238" t="s">
        <v>19</v>
      </c>
      <c r="F217" s="239" t="s">
        <v>292</v>
      </c>
      <c r="G217" s="237"/>
      <c r="H217" s="238" t="s">
        <v>19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228</v>
      </c>
      <c r="AU217" s="245" t="s">
        <v>84</v>
      </c>
      <c r="AV217" s="13" t="s">
        <v>82</v>
      </c>
      <c r="AW217" s="13" t="s">
        <v>37</v>
      </c>
      <c r="AX217" s="13" t="s">
        <v>75</v>
      </c>
      <c r="AY217" s="245" t="s">
        <v>137</v>
      </c>
    </row>
    <row r="218" s="14" customFormat="1">
      <c r="A218" s="14"/>
      <c r="B218" s="246"/>
      <c r="C218" s="247"/>
      <c r="D218" s="226" t="s">
        <v>228</v>
      </c>
      <c r="E218" s="248" t="s">
        <v>19</v>
      </c>
      <c r="F218" s="249" t="s">
        <v>75</v>
      </c>
      <c r="G218" s="247"/>
      <c r="H218" s="250">
        <v>0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228</v>
      </c>
      <c r="AU218" s="256" t="s">
        <v>84</v>
      </c>
      <c r="AV218" s="14" t="s">
        <v>84</v>
      </c>
      <c r="AW218" s="14" t="s">
        <v>37</v>
      </c>
      <c r="AX218" s="14" t="s">
        <v>75</v>
      </c>
      <c r="AY218" s="256" t="s">
        <v>137</v>
      </c>
    </row>
    <row r="219" s="15" customFormat="1">
      <c r="A219" s="15"/>
      <c r="B219" s="257"/>
      <c r="C219" s="258"/>
      <c r="D219" s="226" t="s">
        <v>228</v>
      </c>
      <c r="E219" s="259" t="s">
        <v>19</v>
      </c>
      <c r="F219" s="260" t="s">
        <v>237</v>
      </c>
      <c r="G219" s="258"/>
      <c r="H219" s="261">
        <v>1</v>
      </c>
      <c r="I219" s="262"/>
      <c r="J219" s="258"/>
      <c r="K219" s="258"/>
      <c r="L219" s="263"/>
      <c r="M219" s="264"/>
      <c r="N219" s="265"/>
      <c r="O219" s="265"/>
      <c r="P219" s="265"/>
      <c r="Q219" s="265"/>
      <c r="R219" s="265"/>
      <c r="S219" s="265"/>
      <c r="T219" s="266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67" t="s">
        <v>228</v>
      </c>
      <c r="AU219" s="267" t="s">
        <v>84</v>
      </c>
      <c r="AV219" s="15" t="s">
        <v>155</v>
      </c>
      <c r="AW219" s="15" t="s">
        <v>37</v>
      </c>
      <c r="AX219" s="15" t="s">
        <v>82</v>
      </c>
      <c r="AY219" s="267" t="s">
        <v>137</v>
      </c>
    </row>
    <row r="220" s="2" customFormat="1" ht="33" customHeight="1">
      <c r="A220" s="39"/>
      <c r="B220" s="40"/>
      <c r="C220" s="213" t="s">
        <v>7</v>
      </c>
      <c r="D220" s="213" t="s">
        <v>140</v>
      </c>
      <c r="E220" s="214" t="s">
        <v>324</v>
      </c>
      <c r="F220" s="215" t="s">
        <v>325</v>
      </c>
      <c r="G220" s="216" t="s">
        <v>226</v>
      </c>
      <c r="H220" s="217">
        <v>2</v>
      </c>
      <c r="I220" s="218"/>
      <c r="J220" s="219">
        <f>ROUND(I220*H220,2)</f>
        <v>0</v>
      </c>
      <c r="K220" s="215" t="s">
        <v>282</v>
      </c>
      <c r="L220" s="45"/>
      <c r="M220" s="220" t="s">
        <v>19</v>
      </c>
      <c r="N220" s="221" t="s">
        <v>46</v>
      </c>
      <c r="O220" s="85"/>
      <c r="P220" s="222">
        <f>O220*H220</f>
        <v>0</v>
      </c>
      <c r="Q220" s="222">
        <v>0.002</v>
      </c>
      <c r="R220" s="222">
        <f>Q220*H220</f>
        <v>0.0040000000000000001</v>
      </c>
      <c r="S220" s="222">
        <v>0.023</v>
      </c>
      <c r="T220" s="223">
        <f>S220*H220</f>
        <v>0.045999999999999999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24" t="s">
        <v>189</v>
      </c>
      <c r="AT220" s="224" t="s">
        <v>140</v>
      </c>
      <c r="AU220" s="224" t="s">
        <v>84</v>
      </c>
      <c r="AY220" s="18" t="s">
        <v>137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8" t="s">
        <v>82</v>
      </c>
      <c r="BK220" s="225">
        <f>ROUND(I220*H220,2)</f>
        <v>0</v>
      </c>
      <c r="BL220" s="18" t="s">
        <v>189</v>
      </c>
      <c r="BM220" s="224" t="s">
        <v>326</v>
      </c>
    </row>
    <row r="221" s="2" customFormat="1">
      <c r="A221" s="39"/>
      <c r="B221" s="40"/>
      <c r="C221" s="41"/>
      <c r="D221" s="268" t="s">
        <v>284</v>
      </c>
      <c r="E221" s="41"/>
      <c r="F221" s="269" t="s">
        <v>327</v>
      </c>
      <c r="G221" s="41"/>
      <c r="H221" s="41"/>
      <c r="I221" s="228"/>
      <c r="J221" s="41"/>
      <c r="K221" s="41"/>
      <c r="L221" s="45"/>
      <c r="M221" s="229"/>
      <c r="N221" s="230"/>
      <c r="O221" s="85"/>
      <c r="P221" s="85"/>
      <c r="Q221" s="85"/>
      <c r="R221" s="85"/>
      <c r="S221" s="85"/>
      <c r="T221" s="86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284</v>
      </c>
      <c r="AU221" s="18" t="s">
        <v>84</v>
      </c>
    </row>
    <row r="222" s="13" customFormat="1">
      <c r="A222" s="13"/>
      <c r="B222" s="236"/>
      <c r="C222" s="237"/>
      <c r="D222" s="226" t="s">
        <v>228</v>
      </c>
      <c r="E222" s="238" t="s">
        <v>19</v>
      </c>
      <c r="F222" s="239" t="s">
        <v>328</v>
      </c>
      <c r="G222" s="237"/>
      <c r="H222" s="238" t="s">
        <v>19</v>
      </c>
      <c r="I222" s="240"/>
      <c r="J222" s="237"/>
      <c r="K222" s="237"/>
      <c r="L222" s="241"/>
      <c r="M222" s="242"/>
      <c r="N222" s="243"/>
      <c r="O222" s="243"/>
      <c r="P222" s="243"/>
      <c r="Q222" s="243"/>
      <c r="R222" s="243"/>
      <c r="S222" s="243"/>
      <c r="T222" s="24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5" t="s">
        <v>228</v>
      </c>
      <c r="AU222" s="245" t="s">
        <v>84</v>
      </c>
      <c r="AV222" s="13" t="s">
        <v>82</v>
      </c>
      <c r="AW222" s="13" t="s">
        <v>37</v>
      </c>
      <c r="AX222" s="13" t="s">
        <v>75</v>
      </c>
      <c r="AY222" s="245" t="s">
        <v>137</v>
      </c>
    </row>
    <row r="223" s="14" customFormat="1">
      <c r="A223" s="14"/>
      <c r="B223" s="246"/>
      <c r="C223" s="247"/>
      <c r="D223" s="226" t="s">
        <v>228</v>
      </c>
      <c r="E223" s="248" t="s">
        <v>19</v>
      </c>
      <c r="F223" s="249" t="s">
        <v>84</v>
      </c>
      <c r="G223" s="247"/>
      <c r="H223" s="250">
        <v>2</v>
      </c>
      <c r="I223" s="251"/>
      <c r="J223" s="247"/>
      <c r="K223" s="247"/>
      <c r="L223" s="252"/>
      <c r="M223" s="253"/>
      <c r="N223" s="254"/>
      <c r="O223" s="254"/>
      <c r="P223" s="254"/>
      <c r="Q223" s="254"/>
      <c r="R223" s="254"/>
      <c r="S223" s="254"/>
      <c r="T223" s="25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6" t="s">
        <v>228</v>
      </c>
      <c r="AU223" s="256" t="s">
        <v>84</v>
      </c>
      <c r="AV223" s="14" t="s">
        <v>84</v>
      </c>
      <c r="AW223" s="14" t="s">
        <v>37</v>
      </c>
      <c r="AX223" s="14" t="s">
        <v>75</v>
      </c>
      <c r="AY223" s="256" t="s">
        <v>137</v>
      </c>
    </row>
    <row r="224" s="13" customFormat="1">
      <c r="A224" s="13"/>
      <c r="B224" s="236"/>
      <c r="C224" s="237"/>
      <c r="D224" s="226" t="s">
        <v>228</v>
      </c>
      <c r="E224" s="238" t="s">
        <v>19</v>
      </c>
      <c r="F224" s="239" t="s">
        <v>329</v>
      </c>
      <c r="G224" s="237"/>
      <c r="H224" s="238" t="s">
        <v>19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228</v>
      </c>
      <c r="AU224" s="245" t="s">
        <v>84</v>
      </c>
      <c r="AV224" s="13" t="s">
        <v>82</v>
      </c>
      <c r="AW224" s="13" t="s">
        <v>37</v>
      </c>
      <c r="AX224" s="13" t="s">
        <v>75</v>
      </c>
      <c r="AY224" s="245" t="s">
        <v>137</v>
      </c>
    </row>
    <row r="225" s="14" customFormat="1">
      <c r="A225" s="14"/>
      <c r="B225" s="246"/>
      <c r="C225" s="247"/>
      <c r="D225" s="226" t="s">
        <v>228</v>
      </c>
      <c r="E225" s="248" t="s">
        <v>19</v>
      </c>
      <c r="F225" s="249" t="s">
        <v>75</v>
      </c>
      <c r="G225" s="247"/>
      <c r="H225" s="250">
        <v>0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228</v>
      </c>
      <c r="AU225" s="256" t="s">
        <v>84</v>
      </c>
      <c r="AV225" s="14" t="s">
        <v>84</v>
      </c>
      <c r="AW225" s="14" t="s">
        <v>37</v>
      </c>
      <c r="AX225" s="14" t="s">
        <v>75</v>
      </c>
      <c r="AY225" s="256" t="s">
        <v>137</v>
      </c>
    </row>
    <row r="226" s="15" customFormat="1">
      <c r="A226" s="15"/>
      <c r="B226" s="257"/>
      <c r="C226" s="258"/>
      <c r="D226" s="226" t="s">
        <v>228</v>
      </c>
      <c r="E226" s="259" t="s">
        <v>19</v>
      </c>
      <c r="F226" s="260" t="s">
        <v>237</v>
      </c>
      <c r="G226" s="258"/>
      <c r="H226" s="261">
        <v>2</v>
      </c>
      <c r="I226" s="262"/>
      <c r="J226" s="258"/>
      <c r="K226" s="258"/>
      <c r="L226" s="263"/>
      <c r="M226" s="264"/>
      <c r="N226" s="265"/>
      <c r="O226" s="265"/>
      <c r="P226" s="265"/>
      <c r="Q226" s="265"/>
      <c r="R226" s="265"/>
      <c r="S226" s="265"/>
      <c r="T226" s="26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67" t="s">
        <v>228</v>
      </c>
      <c r="AU226" s="267" t="s">
        <v>84</v>
      </c>
      <c r="AV226" s="15" t="s">
        <v>155</v>
      </c>
      <c r="AW226" s="15" t="s">
        <v>37</v>
      </c>
      <c r="AX226" s="15" t="s">
        <v>82</v>
      </c>
      <c r="AY226" s="267" t="s">
        <v>137</v>
      </c>
    </row>
    <row r="227" s="2" customFormat="1" ht="44.25" customHeight="1">
      <c r="A227" s="39"/>
      <c r="B227" s="40"/>
      <c r="C227" s="213" t="s">
        <v>330</v>
      </c>
      <c r="D227" s="213" t="s">
        <v>140</v>
      </c>
      <c r="E227" s="214" t="s">
        <v>331</v>
      </c>
      <c r="F227" s="215" t="s">
        <v>332</v>
      </c>
      <c r="G227" s="216" t="s">
        <v>226</v>
      </c>
      <c r="H227" s="217">
        <v>3</v>
      </c>
      <c r="I227" s="218"/>
      <c r="J227" s="219">
        <f>ROUND(I227*H227,2)</f>
        <v>0</v>
      </c>
      <c r="K227" s="215" t="s">
        <v>19</v>
      </c>
      <c r="L227" s="45"/>
      <c r="M227" s="220" t="s">
        <v>19</v>
      </c>
      <c r="N227" s="221" t="s">
        <v>46</v>
      </c>
      <c r="O227" s="85"/>
      <c r="P227" s="222">
        <f>O227*H227</f>
        <v>0</v>
      </c>
      <c r="Q227" s="222">
        <v>0.032000000000000001</v>
      </c>
      <c r="R227" s="222">
        <f>Q227*H227</f>
        <v>0.096000000000000002</v>
      </c>
      <c r="S227" s="222">
        <v>0.029999999999999999</v>
      </c>
      <c r="T227" s="223">
        <f>S227*H227</f>
        <v>0.089999999999999997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24" t="s">
        <v>189</v>
      </c>
      <c r="AT227" s="224" t="s">
        <v>140</v>
      </c>
      <c r="AU227" s="224" t="s">
        <v>84</v>
      </c>
      <c r="AY227" s="18" t="s">
        <v>137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8" t="s">
        <v>82</v>
      </c>
      <c r="BK227" s="225">
        <f>ROUND(I227*H227,2)</f>
        <v>0</v>
      </c>
      <c r="BL227" s="18" t="s">
        <v>189</v>
      </c>
      <c r="BM227" s="224" t="s">
        <v>333</v>
      </c>
    </row>
    <row r="228" s="13" customFormat="1">
      <c r="A228" s="13"/>
      <c r="B228" s="236"/>
      <c r="C228" s="237"/>
      <c r="D228" s="226" t="s">
        <v>228</v>
      </c>
      <c r="E228" s="238" t="s">
        <v>19</v>
      </c>
      <c r="F228" s="239" t="s">
        <v>334</v>
      </c>
      <c r="G228" s="237"/>
      <c r="H228" s="238" t="s">
        <v>19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228</v>
      </c>
      <c r="AU228" s="245" t="s">
        <v>84</v>
      </c>
      <c r="AV228" s="13" t="s">
        <v>82</v>
      </c>
      <c r="AW228" s="13" t="s">
        <v>37</v>
      </c>
      <c r="AX228" s="13" t="s">
        <v>75</v>
      </c>
      <c r="AY228" s="245" t="s">
        <v>137</v>
      </c>
    </row>
    <row r="229" s="14" customFormat="1">
      <c r="A229" s="14"/>
      <c r="B229" s="246"/>
      <c r="C229" s="247"/>
      <c r="D229" s="226" t="s">
        <v>228</v>
      </c>
      <c r="E229" s="248" t="s">
        <v>19</v>
      </c>
      <c r="F229" s="249" t="s">
        <v>84</v>
      </c>
      <c r="G229" s="247"/>
      <c r="H229" s="250">
        <v>2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228</v>
      </c>
      <c r="AU229" s="256" t="s">
        <v>84</v>
      </c>
      <c r="AV229" s="14" t="s">
        <v>84</v>
      </c>
      <c r="AW229" s="14" t="s">
        <v>37</v>
      </c>
      <c r="AX229" s="14" t="s">
        <v>75</v>
      </c>
      <c r="AY229" s="256" t="s">
        <v>137</v>
      </c>
    </row>
    <row r="230" s="13" customFormat="1">
      <c r="A230" s="13"/>
      <c r="B230" s="236"/>
      <c r="C230" s="237"/>
      <c r="D230" s="226" t="s">
        <v>228</v>
      </c>
      <c r="E230" s="238" t="s">
        <v>19</v>
      </c>
      <c r="F230" s="239" t="s">
        <v>335</v>
      </c>
      <c r="G230" s="237"/>
      <c r="H230" s="238" t="s">
        <v>19</v>
      </c>
      <c r="I230" s="240"/>
      <c r="J230" s="237"/>
      <c r="K230" s="237"/>
      <c r="L230" s="241"/>
      <c r="M230" s="242"/>
      <c r="N230" s="243"/>
      <c r="O230" s="243"/>
      <c r="P230" s="243"/>
      <c r="Q230" s="243"/>
      <c r="R230" s="243"/>
      <c r="S230" s="243"/>
      <c r="T230" s="24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5" t="s">
        <v>228</v>
      </c>
      <c r="AU230" s="245" t="s">
        <v>84</v>
      </c>
      <c r="AV230" s="13" t="s">
        <v>82</v>
      </c>
      <c r="AW230" s="13" t="s">
        <v>37</v>
      </c>
      <c r="AX230" s="13" t="s">
        <v>75</v>
      </c>
      <c r="AY230" s="245" t="s">
        <v>137</v>
      </c>
    </row>
    <row r="231" s="14" customFormat="1">
      <c r="A231" s="14"/>
      <c r="B231" s="246"/>
      <c r="C231" s="247"/>
      <c r="D231" s="226" t="s">
        <v>228</v>
      </c>
      <c r="E231" s="248" t="s">
        <v>19</v>
      </c>
      <c r="F231" s="249" t="s">
        <v>82</v>
      </c>
      <c r="G231" s="247"/>
      <c r="H231" s="250">
        <v>1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228</v>
      </c>
      <c r="AU231" s="256" t="s">
        <v>84</v>
      </c>
      <c r="AV231" s="14" t="s">
        <v>84</v>
      </c>
      <c r="AW231" s="14" t="s">
        <v>37</v>
      </c>
      <c r="AX231" s="14" t="s">
        <v>75</v>
      </c>
      <c r="AY231" s="256" t="s">
        <v>137</v>
      </c>
    </row>
    <row r="232" s="15" customFormat="1">
      <c r="A232" s="15"/>
      <c r="B232" s="257"/>
      <c r="C232" s="258"/>
      <c r="D232" s="226" t="s">
        <v>228</v>
      </c>
      <c r="E232" s="259" t="s">
        <v>19</v>
      </c>
      <c r="F232" s="260" t="s">
        <v>237</v>
      </c>
      <c r="G232" s="258"/>
      <c r="H232" s="261">
        <v>3</v>
      </c>
      <c r="I232" s="262"/>
      <c r="J232" s="258"/>
      <c r="K232" s="258"/>
      <c r="L232" s="263"/>
      <c r="M232" s="264"/>
      <c r="N232" s="265"/>
      <c r="O232" s="265"/>
      <c r="P232" s="265"/>
      <c r="Q232" s="265"/>
      <c r="R232" s="265"/>
      <c r="S232" s="265"/>
      <c r="T232" s="266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7" t="s">
        <v>228</v>
      </c>
      <c r="AU232" s="267" t="s">
        <v>84</v>
      </c>
      <c r="AV232" s="15" t="s">
        <v>155</v>
      </c>
      <c r="AW232" s="15" t="s">
        <v>37</v>
      </c>
      <c r="AX232" s="15" t="s">
        <v>82</v>
      </c>
      <c r="AY232" s="267" t="s">
        <v>137</v>
      </c>
    </row>
    <row r="233" s="2" customFormat="1" ht="44.25" customHeight="1">
      <c r="A233" s="39"/>
      <c r="B233" s="40"/>
      <c r="C233" s="213" t="s">
        <v>336</v>
      </c>
      <c r="D233" s="213" t="s">
        <v>140</v>
      </c>
      <c r="E233" s="214" t="s">
        <v>337</v>
      </c>
      <c r="F233" s="215" t="s">
        <v>338</v>
      </c>
      <c r="G233" s="216" t="s">
        <v>226</v>
      </c>
      <c r="H233" s="217">
        <v>3</v>
      </c>
      <c r="I233" s="218"/>
      <c r="J233" s="219">
        <f>ROUND(I233*H233,2)</f>
        <v>0</v>
      </c>
      <c r="K233" s="215" t="s">
        <v>19</v>
      </c>
      <c r="L233" s="45"/>
      <c r="M233" s="220" t="s">
        <v>19</v>
      </c>
      <c r="N233" s="221" t="s">
        <v>46</v>
      </c>
      <c r="O233" s="85"/>
      <c r="P233" s="222">
        <f>O233*H233</f>
        <v>0</v>
      </c>
      <c r="Q233" s="222">
        <v>0.13800000000000001</v>
      </c>
      <c r="R233" s="222">
        <f>Q233*H233</f>
        <v>0.41400000000000003</v>
      </c>
      <c r="S233" s="222">
        <v>0.13</v>
      </c>
      <c r="T233" s="223">
        <f>S233*H233</f>
        <v>0.39000000000000001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24" t="s">
        <v>189</v>
      </c>
      <c r="AT233" s="224" t="s">
        <v>140</v>
      </c>
      <c r="AU233" s="224" t="s">
        <v>84</v>
      </c>
      <c r="AY233" s="18" t="s">
        <v>137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8" t="s">
        <v>82</v>
      </c>
      <c r="BK233" s="225">
        <f>ROUND(I233*H233,2)</f>
        <v>0</v>
      </c>
      <c r="BL233" s="18" t="s">
        <v>189</v>
      </c>
      <c r="BM233" s="224" t="s">
        <v>339</v>
      </c>
    </row>
    <row r="234" s="13" customFormat="1">
      <c r="A234" s="13"/>
      <c r="B234" s="236"/>
      <c r="C234" s="237"/>
      <c r="D234" s="226" t="s">
        <v>228</v>
      </c>
      <c r="E234" s="238" t="s">
        <v>19</v>
      </c>
      <c r="F234" s="239" t="s">
        <v>340</v>
      </c>
      <c r="G234" s="237"/>
      <c r="H234" s="238" t="s">
        <v>19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228</v>
      </c>
      <c r="AU234" s="245" t="s">
        <v>84</v>
      </c>
      <c r="AV234" s="13" t="s">
        <v>82</v>
      </c>
      <c r="AW234" s="13" t="s">
        <v>37</v>
      </c>
      <c r="AX234" s="13" t="s">
        <v>75</v>
      </c>
      <c r="AY234" s="245" t="s">
        <v>137</v>
      </c>
    </row>
    <row r="235" s="14" customFormat="1">
      <c r="A235" s="14"/>
      <c r="B235" s="246"/>
      <c r="C235" s="247"/>
      <c r="D235" s="226" t="s">
        <v>228</v>
      </c>
      <c r="E235" s="248" t="s">
        <v>19</v>
      </c>
      <c r="F235" s="249" t="s">
        <v>151</v>
      </c>
      <c r="G235" s="247"/>
      <c r="H235" s="250">
        <v>3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228</v>
      </c>
      <c r="AU235" s="256" t="s">
        <v>84</v>
      </c>
      <c r="AV235" s="14" t="s">
        <v>84</v>
      </c>
      <c r="AW235" s="14" t="s">
        <v>37</v>
      </c>
      <c r="AX235" s="14" t="s">
        <v>75</v>
      </c>
      <c r="AY235" s="256" t="s">
        <v>137</v>
      </c>
    </row>
    <row r="236" s="13" customFormat="1">
      <c r="A236" s="13"/>
      <c r="B236" s="236"/>
      <c r="C236" s="237"/>
      <c r="D236" s="226" t="s">
        <v>228</v>
      </c>
      <c r="E236" s="238" t="s">
        <v>19</v>
      </c>
      <c r="F236" s="239" t="s">
        <v>292</v>
      </c>
      <c r="G236" s="237"/>
      <c r="H236" s="238" t="s">
        <v>19</v>
      </c>
      <c r="I236" s="240"/>
      <c r="J236" s="237"/>
      <c r="K236" s="237"/>
      <c r="L236" s="241"/>
      <c r="M236" s="242"/>
      <c r="N236" s="243"/>
      <c r="O236" s="243"/>
      <c r="P236" s="243"/>
      <c r="Q236" s="243"/>
      <c r="R236" s="243"/>
      <c r="S236" s="243"/>
      <c r="T236" s="24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5" t="s">
        <v>228</v>
      </c>
      <c r="AU236" s="245" t="s">
        <v>84</v>
      </c>
      <c r="AV236" s="13" t="s">
        <v>82</v>
      </c>
      <c r="AW236" s="13" t="s">
        <v>37</v>
      </c>
      <c r="AX236" s="13" t="s">
        <v>75</v>
      </c>
      <c r="AY236" s="245" t="s">
        <v>137</v>
      </c>
    </row>
    <row r="237" s="14" customFormat="1">
      <c r="A237" s="14"/>
      <c r="B237" s="246"/>
      <c r="C237" s="247"/>
      <c r="D237" s="226" t="s">
        <v>228</v>
      </c>
      <c r="E237" s="248" t="s">
        <v>19</v>
      </c>
      <c r="F237" s="249" t="s">
        <v>75</v>
      </c>
      <c r="G237" s="247"/>
      <c r="H237" s="250">
        <v>0</v>
      </c>
      <c r="I237" s="251"/>
      <c r="J237" s="247"/>
      <c r="K237" s="247"/>
      <c r="L237" s="252"/>
      <c r="M237" s="253"/>
      <c r="N237" s="254"/>
      <c r="O237" s="254"/>
      <c r="P237" s="254"/>
      <c r="Q237" s="254"/>
      <c r="R237" s="254"/>
      <c r="S237" s="254"/>
      <c r="T237" s="25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6" t="s">
        <v>228</v>
      </c>
      <c r="AU237" s="256" t="s">
        <v>84</v>
      </c>
      <c r="AV237" s="14" t="s">
        <v>84</v>
      </c>
      <c r="AW237" s="14" t="s">
        <v>37</v>
      </c>
      <c r="AX237" s="14" t="s">
        <v>75</v>
      </c>
      <c r="AY237" s="256" t="s">
        <v>137</v>
      </c>
    </row>
    <row r="238" s="15" customFormat="1">
      <c r="A238" s="15"/>
      <c r="B238" s="257"/>
      <c r="C238" s="258"/>
      <c r="D238" s="226" t="s">
        <v>228</v>
      </c>
      <c r="E238" s="259" t="s">
        <v>19</v>
      </c>
      <c r="F238" s="260" t="s">
        <v>237</v>
      </c>
      <c r="G238" s="258"/>
      <c r="H238" s="261">
        <v>3</v>
      </c>
      <c r="I238" s="262"/>
      <c r="J238" s="258"/>
      <c r="K238" s="258"/>
      <c r="L238" s="263"/>
      <c r="M238" s="264"/>
      <c r="N238" s="265"/>
      <c r="O238" s="265"/>
      <c r="P238" s="265"/>
      <c r="Q238" s="265"/>
      <c r="R238" s="265"/>
      <c r="S238" s="265"/>
      <c r="T238" s="266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67" t="s">
        <v>228</v>
      </c>
      <c r="AU238" s="267" t="s">
        <v>84</v>
      </c>
      <c r="AV238" s="15" t="s">
        <v>155</v>
      </c>
      <c r="AW238" s="15" t="s">
        <v>37</v>
      </c>
      <c r="AX238" s="15" t="s">
        <v>82</v>
      </c>
      <c r="AY238" s="267" t="s">
        <v>137</v>
      </c>
    </row>
    <row r="239" s="12" customFormat="1" ht="22.8" customHeight="1">
      <c r="A239" s="12"/>
      <c r="B239" s="197"/>
      <c r="C239" s="198"/>
      <c r="D239" s="199" t="s">
        <v>74</v>
      </c>
      <c r="E239" s="211" t="s">
        <v>341</v>
      </c>
      <c r="F239" s="211" t="s">
        <v>342</v>
      </c>
      <c r="G239" s="198"/>
      <c r="H239" s="198"/>
      <c r="I239" s="201"/>
      <c r="J239" s="212">
        <f>BK239</f>
        <v>0</v>
      </c>
      <c r="K239" s="198"/>
      <c r="L239" s="203"/>
      <c r="M239" s="204"/>
      <c r="N239" s="205"/>
      <c r="O239" s="205"/>
      <c r="P239" s="206">
        <f>SUM(P240:P382)</f>
        <v>0</v>
      </c>
      <c r="Q239" s="205"/>
      <c r="R239" s="206">
        <f>SUM(R240:R382)</f>
        <v>0.66450000000000009</v>
      </c>
      <c r="S239" s="205"/>
      <c r="T239" s="207">
        <f>SUM(T240:T382)</f>
        <v>0.1807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84</v>
      </c>
      <c r="AT239" s="209" t="s">
        <v>74</v>
      </c>
      <c r="AU239" s="209" t="s">
        <v>82</v>
      </c>
      <c r="AY239" s="208" t="s">
        <v>137</v>
      </c>
      <c r="BK239" s="210">
        <f>SUM(BK240:BK382)</f>
        <v>0</v>
      </c>
    </row>
    <row r="240" s="2" customFormat="1" ht="16.5" customHeight="1">
      <c r="A240" s="39"/>
      <c r="B240" s="40"/>
      <c r="C240" s="213" t="s">
        <v>343</v>
      </c>
      <c r="D240" s="213" t="s">
        <v>140</v>
      </c>
      <c r="E240" s="214" t="s">
        <v>344</v>
      </c>
      <c r="F240" s="215" t="s">
        <v>345</v>
      </c>
      <c r="G240" s="216" t="s">
        <v>226</v>
      </c>
      <c r="H240" s="217">
        <v>139</v>
      </c>
      <c r="I240" s="218"/>
      <c r="J240" s="219">
        <f>ROUND(I240*H240,2)</f>
        <v>0</v>
      </c>
      <c r="K240" s="215" t="s">
        <v>19</v>
      </c>
      <c r="L240" s="45"/>
      <c r="M240" s="220" t="s">
        <v>19</v>
      </c>
      <c r="N240" s="221" t="s">
        <v>46</v>
      </c>
      <c r="O240" s="85"/>
      <c r="P240" s="222">
        <f>O240*H240</f>
        <v>0</v>
      </c>
      <c r="Q240" s="222">
        <v>0.0025000000000000001</v>
      </c>
      <c r="R240" s="222">
        <f>Q240*H240</f>
        <v>0.34750000000000003</v>
      </c>
      <c r="S240" s="222">
        <v>0.0012999999999999999</v>
      </c>
      <c r="T240" s="223">
        <f>S240*H240</f>
        <v>0.1807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189</v>
      </c>
      <c r="AT240" s="224" t="s">
        <v>140</v>
      </c>
      <c r="AU240" s="224" t="s">
        <v>84</v>
      </c>
      <c r="AY240" s="18" t="s">
        <v>137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82</v>
      </c>
      <c r="BK240" s="225">
        <f>ROUND(I240*H240,2)</f>
        <v>0</v>
      </c>
      <c r="BL240" s="18" t="s">
        <v>189</v>
      </c>
      <c r="BM240" s="224" t="s">
        <v>346</v>
      </c>
    </row>
    <row r="241" s="2" customFormat="1">
      <c r="A241" s="39"/>
      <c r="B241" s="40"/>
      <c r="C241" s="41"/>
      <c r="D241" s="226" t="s">
        <v>158</v>
      </c>
      <c r="E241" s="41"/>
      <c r="F241" s="227" t="s">
        <v>347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158</v>
      </c>
      <c r="AU241" s="18" t="s">
        <v>84</v>
      </c>
    </row>
    <row r="242" s="13" customFormat="1">
      <c r="A242" s="13"/>
      <c r="B242" s="236"/>
      <c r="C242" s="237"/>
      <c r="D242" s="226" t="s">
        <v>228</v>
      </c>
      <c r="E242" s="238" t="s">
        <v>19</v>
      </c>
      <c r="F242" s="239" t="s">
        <v>312</v>
      </c>
      <c r="G242" s="237"/>
      <c r="H242" s="238" t="s">
        <v>19</v>
      </c>
      <c r="I242" s="240"/>
      <c r="J242" s="237"/>
      <c r="K242" s="237"/>
      <c r="L242" s="241"/>
      <c r="M242" s="242"/>
      <c r="N242" s="243"/>
      <c r="O242" s="243"/>
      <c r="P242" s="243"/>
      <c r="Q242" s="243"/>
      <c r="R242" s="243"/>
      <c r="S242" s="243"/>
      <c r="T242" s="24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5" t="s">
        <v>228</v>
      </c>
      <c r="AU242" s="245" t="s">
        <v>84</v>
      </c>
      <c r="AV242" s="13" t="s">
        <v>82</v>
      </c>
      <c r="AW242" s="13" t="s">
        <v>37</v>
      </c>
      <c r="AX242" s="13" t="s">
        <v>75</v>
      </c>
      <c r="AY242" s="245" t="s">
        <v>137</v>
      </c>
    </row>
    <row r="243" s="14" customFormat="1">
      <c r="A243" s="14"/>
      <c r="B243" s="246"/>
      <c r="C243" s="247"/>
      <c r="D243" s="226" t="s">
        <v>228</v>
      </c>
      <c r="E243" s="248" t="s">
        <v>19</v>
      </c>
      <c r="F243" s="249" t="s">
        <v>348</v>
      </c>
      <c r="G243" s="247"/>
      <c r="H243" s="250">
        <v>58</v>
      </c>
      <c r="I243" s="251"/>
      <c r="J243" s="247"/>
      <c r="K243" s="247"/>
      <c r="L243" s="252"/>
      <c r="M243" s="253"/>
      <c r="N243" s="254"/>
      <c r="O243" s="254"/>
      <c r="P243" s="254"/>
      <c r="Q243" s="254"/>
      <c r="R243" s="254"/>
      <c r="S243" s="254"/>
      <c r="T243" s="25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6" t="s">
        <v>228</v>
      </c>
      <c r="AU243" s="256" t="s">
        <v>84</v>
      </c>
      <c r="AV243" s="14" t="s">
        <v>84</v>
      </c>
      <c r="AW243" s="14" t="s">
        <v>37</v>
      </c>
      <c r="AX243" s="14" t="s">
        <v>75</v>
      </c>
      <c r="AY243" s="256" t="s">
        <v>137</v>
      </c>
    </row>
    <row r="244" s="13" customFormat="1">
      <c r="A244" s="13"/>
      <c r="B244" s="236"/>
      <c r="C244" s="237"/>
      <c r="D244" s="226" t="s">
        <v>228</v>
      </c>
      <c r="E244" s="238" t="s">
        <v>19</v>
      </c>
      <c r="F244" s="239" t="s">
        <v>292</v>
      </c>
      <c r="G244" s="237"/>
      <c r="H244" s="238" t="s">
        <v>19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228</v>
      </c>
      <c r="AU244" s="245" t="s">
        <v>84</v>
      </c>
      <c r="AV244" s="13" t="s">
        <v>82</v>
      </c>
      <c r="AW244" s="13" t="s">
        <v>37</v>
      </c>
      <c r="AX244" s="13" t="s">
        <v>75</v>
      </c>
      <c r="AY244" s="245" t="s">
        <v>137</v>
      </c>
    </row>
    <row r="245" s="14" customFormat="1">
      <c r="A245" s="14"/>
      <c r="B245" s="246"/>
      <c r="C245" s="247"/>
      <c r="D245" s="226" t="s">
        <v>228</v>
      </c>
      <c r="E245" s="248" t="s">
        <v>19</v>
      </c>
      <c r="F245" s="249" t="s">
        <v>349</v>
      </c>
      <c r="G245" s="247"/>
      <c r="H245" s="250">
        <v>81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228</v>
      </c>
      <c r="AU245" s="256" t="s">
        <v>84</v>
      </c>
      <c r="AV245" s="14" t="s">
        <v>84</v>
      </c>
      <c r="AW245" s="14" t="s">
        <v>37</v>
      </c>
      <c r="AX245" s="14" t="s">
        <v>75</v>
      </c>
      <c r="AY245" s="256" t="s">
        <v>137</v>
      </c>
    </row>
    <row r="246" s="15" customFormat="1">
      <c r="A246" s="15"/>
      <c r="B246" s="257"/>
      <c r="C246" s="258"/>
      <c r="D246" s="226" t="s">
        <v>228</v>
      </c>
      <c r="E246" s="259" t="s">
        <v>19</v>
      </c>
      <c r="F246" s="260" t="s">
        <v>237</v>
      </c>
      <c r="G246" s="258"/>
      <c r="H246" s="261">
        <v>139</v>
      </c>
      <c r="I246" s="262"/>
      <c r="J246" s="258"/>
      <c r="K246" s="258"/>
      <c r="L246" s="263"/>
      <c r="M246" s="264"/>
      <c r="N246" s="265"/>
      <c r="O246" s="265"/>
      <c r="P246" s="265"/>
      <c r="Q246" s="265"/>
      <c r="R246" s="265"/>
      <c r="S246" s="265"/>
      <c r="T246" s="266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7" t="s">
        <v>228</v>
      </c>
      <c r="AU246" s="267" t="s">
        <v>84</v>
      </c>
      <c r="AV246" s="15" t="s">
        <v>155</v>
      </c>
      <c r="AW246" s="15" t="s">
        <v>37</v>
      </c>
      <c r="AX246" s="15" t="s">
        <v>82</v>
      </c>
      <c r="AY246" s="267" t="s">
        <v>137</v>
      </c>
    </row>
    <row r="247" s="2" customFormat="1" ht="55.5" customHeight="1">
      <c r="A247" s="39"/>
      <c r="B247" s="40"/>
      <c r="C247" s="213" t="s">
        <v>350</v>
      </c>
      <c r="D247" s="213" t="s">
        <v>140</v>
      </c>
      <c r="E247" s="214" t="s">
        <v>351</v>
      </c>
      <c r="F247" s="215" t="s">
        <v>352</v>
      </c>
      <c r="G247" s="216" t="s">
        <v>226</v>
      </c>
      <c r="H247" s="217">
        <v>46</v>
      </c>
      <c r="I247" s="218"/>
      <c r="J247" s="219">
        <f>ROUND(I247*H247,2)</f>
        <v>0</v>
      </c>
      <c r="K247" s="215" t="s">
        <v>282</v>
      </c>
      <c r="L247" s="45"/>
      <c r="M247" s="220" t="s">
        <v>19</v>
      </c>
      <c r="N247" s="221" t="s">
        <v>46</v>
      </c>
      <c r="O247" s="85"/>
      <c r="P247" s="222">
        <f>O247*H247</f>
        <v>0</v>
      </c>
      <c r="Q247" s="222">
        <v>0.0025000000000000001</v>
      </c>
      <c r="R247" s="222">
        <f>Q247*H247</f>
        <v>0.11500000000000001</v>
      </c>
      <c r="S247" s="222">
        <v>0</v>
      </c>
      <c r="T247" s="223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24" t="s">
        <v>189</v>
      </c>
      <c r="AT247" s="224" t="s">
        <v>140</v>
      </c>
      <c r="AU247" s="224" t="s">
        <v>84</v>
      </c>
      <c r="AY247" s="18" t="s">
        <v>137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8" t="s">
        <v>82</v>
      </c>
      <c r="BK247" s="225">
        <f>ROUND(I247*H247,2)</f>
        <v>0</v>
      </c>
      <c r="BL247" s="18" t="s">
        <v>189</v>
      </c>
      <c r="BM247" s="224" t="s">
        <v>353</v>
      </c>
    </row>
    <row r="248" s="2" customFormat="1">
      <c r="A248" s="39"/>
      <c r="B248" s="40"/>
      <c r="C248" s="41"/>
      <c r="D248" s="268" t="s">
        <v>284</v>
      </c>
      <c r="E248" s="41"/>
      <c r="F248" s="269" t="s">
        <v>354</v>
      </c>
      <c r="G248" s="41"/>
      <c r="H248" s="41"/>
      <c r="I248" s="228"/>
      <c r="J248" s="41"/>
      <c r="K248" s="41"/>
      <c r="L248" s="45"/>
      <c r="M248" s="229"/>
      <c r="N248" s="230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284</v>
      </c>
      <c r="AU248" s="18" t="s">
        <v>84</v>
      </c>
    </row>
    <row r="249" s="2" customFormat="1">
      <c r="A249" s="39"/>
      <c r="B249" s="40"/>
      <c r="C249" s="41"/>
      <c r="D249" s="226" t="s">
        <v>158</v>
      </c>
      <c r="E249" s="41"/>
      <c r="F249" s="227" t="s">
        <v>355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158</v>
      </c>
      <c r="AU249" s="18" t="s">
        <v>84</v>
      </c>
    </row>
    <row r="250" s="13" customFormat="1">
      <c r="A250" s="13"/>
      <c r="B250" s="236"/>
      <c r="C250" s="237"/>
      <c r="D250" s="226" t="s">
        <v>228</v>
      </c>
      <c r="E250" s="238" t="s">
        <v>19</v>
      </c>
      <c r="F250" s="239" t="s">
        <v>312</v>
      </c>
      <c r="G250" s="237"/>
      <c r="H250" s="238" t="s">
        <v>19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228</v>
      </c>
      <c r="AU250" s="245" t="s">
        <v>84</v>
      </c>
      <c r="AV250" s="13" t="s">
        <v>82</v>
      </c>
      <c r="AW250" s="13" t="s">
        <v>37</v>
      </c>
      <c r="AX250" s="13" t="s">
        <v>75</v>
      </c>
      <c r="AY250" s="245" t="s">
        <v>137</v>
      </c>
    </row>
    <row r="251" s="14" customFormat="1">
      <c r="A251" s="14"/>
      <c r="B251" s="246"/>
      <c r="C251" s="247"/>
      <c r="D251" s="226" t="s">
        <v>228</v>
      </c>
      <c r="E251" s="248" t="s">
        <v>19</v>
      </c>
      <c r="F251" s="249" t="s">
        <v>75</v>
      </c>
      <c r="G251" s="247"/>
      <c r="H251" s="250">
        <v>0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228</v>
      </c>
      <c r="AU251" s="256" t="s">
        <v>84</v>
      </c>
      <c r="AV251" s="14" t="s">
        <v>84</v>
      </c>
      <c r="AW251" s="14" t="s">
        <v>37</v>
      </c>
      <c r="AX251" s="14" t="s">
        <v>75</v>
      </c>
      <c r="AY251" s="256" t="s">
        <v>137</v>
      </c>
    </row>
    <row r="252" s="13" customFormat="1">
      <c r="A252" s="13"/>
      <c r="B252" s="236"/>
      <c r="C252" s="237"/>
      <c r="D252" s="226" t="s">
        <v>228</v>
      </c>
      <c r="E252" s="238" t="s">
        <v>19</v>
      </c>
      <c r="F252" s="239" t="s">
        <v>292</v>
      </c>
      <c r="G252" s="237"/>
      <c r="H252" s="238" t="s">
        <v>19</v>
      </c>
      <c r="I252" s="240"/>
      <c r="J252" s="237"/>
      <c r="K252" s="237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228</v>
      </c>
      <c r="AU252" s="245" t="s">
        <v>84</v>
      </c>
      <c r="AV252" s="13" t="s">
        <v>82</v>
      </c>
      <c r="AW252" s="13" t="s">
        <v>37</v>
      </c>
      <c r="AX252" s="13" t="s">
        <v>75</v>
      </c>
      <c r="AY252" s="245" t="s">
        <v>137</v>
      </c>
    </row>
    <row r="253" s="14" customFormat="1">
      <c r="A253" s="14"/>
      <c r="B253" s="246"/>
      <c r="C253" s="247"/>
      <c r="D253" s="226" t="s">
        <v>228</v>
      </c>
      <c r="E253" s="248" t="s">
        <v>19</v>
      </c>
      <c r="F253" s="249" t="s">
        <v>356</v>
      </c>
      <c r="G253" s="247"/>
      <c r="H253" s="250">
        <v>46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6" t="s">
        <v>228</v>
      </c>
      <c r="AU253" s="256" t="s">
        <v>84</v>
      </c>
      <c r="AV253" s="14" t="s">
        <v>84</v>
      </c>
      <c r="AW253" s="14" t="s">
        <v>37</v>
      </c>
      <c r="AX253" s="14" t="s">
        <v>75</v>
      </c>
      <c r="AY253" s="256" t="s">
        <v>137</v>
      </c>
    </row>
    <row r="254" s="15" customFormat="1">
      <c r="A254" s="15"/>
      <c r="B254" s="257"/>
      <c r="C254" s="258"/>
      <c r="D254" s="226" t="s">
        <v>228</v>
      </c>
      <c r="E254" s="259" t="s">
        <v>19</v>
      </c>
      <c r="F254" s="260" t="s">
        <v>237</v>
      </c>
      <c r="G254" s="258"/>
      <c r="H254" s="261">
        <v>46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228</v>
      </c>
      <c r="AU254" s="267" t="s">
        <v>84</v>
      </c>
      <c r="AV254" s="15" t="s">
        <v>155</v>
      </c>
      <c r="AW254" s="15" t="s">
        <v>37</v>
      </c>
      <c r="AX254" s="15" t="s">
        <v>82</v>
      </c>
      <c r="AY254" s="267" t="s">
        <v>137</v>
      </c>
    </row>
    <row r="255" s="2" customFormat="1" ht="49.05" customHeight="1">
      <c r="A255" s="39"/>
      <c r="B255" s="40"/>
      <c r="C255" s="213" t="s">
        <v>357</v>
      </c>
      <c r="D255" s="213" t="s">
        <v>140</v>
      </c>
      <c r="E255" s="214" t="s">
        <v>358</v>
      </c>
      <c r="F255" s="215" t="s">
        <v>359</v>
      </c>
      <c r="G255" s="216" t="s">
        <v>226</v>
      </c>
      <c r="H255" s="217">
        <v>46</v>
      </c>
      <c r="I255" s="218"/>
      <c r="J255" s="219">
        <f>ROUND(I255*H255,2)</f>
        <v>0</v>
      </c>
      <c r="K255" s="215" t="s">
        <v>19</v>
      </c>
      <c r="L255" s="45"/>
      <c r="M255" s="220" t="s">
        <v>19</v>
      </c>
      <c r="N255" s="221" t="s">
        <v>46</v>
      </c>
      <c r="O255" s="85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189</v>
      </c>
      <c r="AT255" s="224" t="s">
        <v>140</v>
      </c>
      <c r="AU255" s="224" t="s">
        <v>84</v>
      </c>
      <c r="AY255" s="18" t="s">
        <v>137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82</v>
      </c>
      <c r="BK255" s="225">
        <f>ROUND(I255*H255,2)</f>
        <v>0</v>
      </c>
      <c r="BL255" s="18" t="s">
        <v>189</v>
      </c>
      <c r="BM255" s="224" t="s">
        <v>360</v>
      </c>
    </row>
    <row r="256" s="2" customFormat="1">
      <c r="A256" s="39"/>
      <c r="B256" s="40"/>
      <c r="C256" s="41"/>
      <c r="D256" s="226" t="s">
        <v>158</v>
      </c>
      <c r="E256" s="41"/>
      <c r="F256" s="227" t="s">
        <v>361</v>
      </c>
      <c r="G256" s="41"/>
      <c r="H256" s="41"/>
      <c r="I256" s="228"/>
      <c r="J256" s="41"/>
      <c r="K256" s="41"/>
      <c r="L256" s="45"/>
      <c r="M256" s="229"/>
      <c r="N256" s="230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158</v>
      </c>
      <c r="AU256" s="18" t="s">
        <v>84</v>
      </c>
    </row>
    <row r="257" s="13" customFormat="1">
      <c r="A257" s="13"/>
      <c r="B257" s="236"/>
      <c r="C257" s="237"/>
      <c r="D257" s="226" t="s">
        <v>228</v>
      </c>
      <c r="E257" s="238" t="s">
        <v>19</v>
      </c>
      <c r="F257" s="239" t="s">
        <v>312</v>
      </c>
      <c r="G257" s="237"/>
      <c r="H257" s="238" t="s">
        <v>19</v>
      </c>
      <c r="I257" s="240"/>
      <c r="J257" s="237"/>
      <c r="K257" s="237"/>
      <c r="L257" s="241"/>
      <c r="M257" s="242"/>
      <c r="N257" s="243"/>
      <c r="O257" s="243"/>
      <c r="P257" s="243"/>
      <c r="Q257" s="243"/>
      <c r="R257" s="243"/>
      <c r="S257" s="243"/>
      <c r="T257" s="244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5" t="s">
        <v>228</v>
      </c>
      <c r="AU257" s="245" t="s">
        <v>84</v>
      </c>
      <c r="AV257" s="13" t="s">
        <v>82</v>
      </c>
      <c r="AW257" s="13" t="s">
        <v>37</v>
      </c>
      <c r="AX257" s="13" t="s">
        <v>75</v>
      </c>
      <c r="AY257" s="245" t="s">
        <v>137</v>
      </c>
    </row>
    <row r="258" s="14" customFormat="1">
      <c r="A258" s="14"/>
      <c r="B258" s="246"/>
      <c r="C258" s="247"/>
      <c r="D258" s="226" t="s">
        <v>228</v>
      </c>
      <c r="E258" s="248" t="s">
        <v>19</v>
      </c>
      <c r="F258" s="249" t="s">
        <v>75</v>
      </c>
      <c r="G258" s="247"/>
      <c r="H258" s="250">
        <v>0</v>
      </c>
      <c r="I258" s="251"/>
      <c r="J258" s="247"/>
      <c r="K258" s="247"/>
      <c r="L258" s="252"/>
      <c r="M258" s="253"/>
      <c r="N258" s="254"/>
      <c r="O258" s="254"/>
      <c r="P258" s="254"/>
      <c r="Q258" s="254"/>
      <c r="R258" s="254"/>
      <c r="S258" s="254"/>
      <c r="T258" s="255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6" t="s">
        <v>228</v>
      </c>
      <c r="AU258" s="256" t="s">
        <v>84</v>
      </c>
      <c r="AV258" s="14" t="s">
        <v>84</v>
      </c>
      <c r="AW258" s="14" t="s">
        <v>37</v>
      </c>
      <c r="AX258" s="14" t="s">
        <v>75</v>
      </c>
      <c r="AY258" s="256" t="s">
        <v>137</v>
      </c>
    </row>
    <row r="259" s="13" customFormat="1">
      <c r="A259" s="13"/>
      <c r="B259" s="236"/>
      <c r="C259" s="237"/>
      <c r="D259" s="226" t="s">
        <v>228</v>
      </c>
      <c r="E259" s="238" t="s">
        <v>19</v>
      </c>
      <c r="F259" s="239" t="s">
        <v>292</v>
      </c>
      <c r="G259" s="237"/>
      <c r="H259" s="238" t="s">
        <v>19</v>
      </c>
      <c r="I259" s="240"/>
      <c r="J259" s="237"/>
      <c r="K259" s="237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228</v>
      </c>
      <c r="AU259" s="245" t="s">
        <v>84</v>
      </c>
      <c r="AV259" s="13" t="s">
        <v>82</v>
      </c>
      <c r="AW259" s="13" t="s">
        <v>37</v>
      </c>
      <c r="AX259" s="13" t="s">
        <v>75</v>
      </c>
      <c r="AY259" s="245" t="s">
        <v>137</v>
      </c>
    </row>
    <row r="260" s="14" customFormat="1">
      <c r="A260" s="14"/>
      <c r="B260" s="246"/>
      <c r="C260" s="247"/>
      <c r="D260" s="226" t="s">
        <v>228</v>
      </c>
      <c r="E260" s="248" t="s">
        <v>19</v>
      </c>
      <c r="F260" s="249" t="s">
        <v>356</v>
      </c>
      <c r="G260" s="247"/>
      <c r="H260" s="250">
        <v>46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6" t="s">
        <v>228</v>
      </c>
      <c r="AU260" s="256" t="s">
        <v>84</v>
      </c>
      <c r="AV260" s="14" t="s">
        <v>84</v>
      </c>
      <c r="AW260" s="14" t="s">
        <v>37</v>
      </c>
      <c r="AX260" s="14" t="s">
        <v>75</v>
      </c>
      <c r="AY260" s="256" t="s">
        <v>137</v>
      </c>
    </row>
    <row r="261" s="15" customFormat="1">
      <c r="A261" s="15"/>
      <c r="B261" s="257"/>
      <c r="C261" s="258"/>
      <c r="D261" s="226" t="s">
        <v>228</v>
      </c>
      <c r="E261" s="259" t="s">
        <v>19</v>
      </c>
      <c r="F261" s="260" t="s">
        <v>237</v>
      </c>
      <c r="G261" s="258"/>
      <c r="H261" s="261">
        <v>46</v>
      </c>
      <c r="I261" s="262"/>
      <c r="J261" s="258"/>
      <c r="K261" s="258"/>
      <c r="L261" s="263"/>
      <c r="M261" s="264"/>
      <c r="N261" s="265"/>
      <c r="O261" s="265"/>
      <c r="P261" s="265"/>
      <c r="Q261" s="265"/>
      <c r="R261" s="265"/>
      <c r="S261" s="265"/>
      <c r="T261" s="26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7" t="s">
        <v>228</v>
      </c>
      <c r="AU261" s="267" t="s">
        <v>84</v>
      </c>
      <c r="AV261" s="15" t="s">
        <v>155</v>
      </c>
      <c r="AW261" s="15" t="s">
        <v>37</v>
      </c>
      <c r="AX261" s="15" t="s">
        <v>82</v>
      </c>
      <c r="AY261" s="267" t="s">
        <v>137</v>
      </c>
    </row>
    <row r="262" s="2" customFormat="1" ht="49.05" customHeight="1">
      <c r="A262" s="39"/>
      <c r="B262" s="40"/>
      <c r="C262" s="213" t="s">
        <v>362</v>
      </c>
      <c r="D262" s="213" t="s">
        <v>140</v>
      </c>
      <c r="E262" s="214" t="s">
        <v>363</v>
      </c>
      <c r="F262" s="215" t="s">
        <v>364</v>
      </c>
      <c r="G262" s="216" t="s">
        <v>226</v>
      </c>
      <c r="H262" s="217">
        <v>96</v>
      </c>
      <c r="I262" s="218"/>
      <c r="J262" s="219">
        <f>ROUND(I262*H262,2)</f>
        <v>0</v>
      </c>
      <c r="K262" s="215" t="s">
        <v>282</v>
      </c>
      <c r="L262" s="45"/>
      <c r="M262" s="220" t="s">
        <v>19</v>
      </c>
      <c r="N262" s="221" t="s">
        <v>46</v>
      </c>
      <c r="O262" s="85"/>
      <c r="P262" s="222">
        <f>O262*H262</f>
        <v>0</v>
      </c>
      <c r="Q262" s="222">
        <v>0</v>
      </c>
      <c r="R262" s="222">
        <f>Q262*H262</f>
        <v>0</v>
      </c>
      <c r="S262" s="222">
        <v>0</v>
      </c>
      <c r="T262" s="223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24" t="s">
        <v>189</v>
      </c>
      <c r="AT262" s="224" t="s">
        <v>140</v>
      </c>
      <c r="AU262" s="224" t="s">
        <v>84</v>
      </c>
      <c r="AY262" s="18" t="s">
        <v>137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8" t="s">
        <v>82</v>
      </c>
      <c r="BK262" s="225">
        <f>ROUND(I262*H262,2)</f>
        <v>0</v>
      </c>
      <c r="BL262" s="18" t="s">
        <v>189</v>
      </c>
      <c r="BM262" s="224" t="s">
        <v>365</v>
      </c>
    </row>
    <row r="263" s="2" customFormat="1">
      <c r="A263" s="39"/>
      <c r="B263" s="40"/>
      <c r="C263" s="41"/>
      <c r="D263" s="268" t="s">
        <v>284</v>
      </c>
      <c r="E263" s="41"/>
      <c r="F263" s="269" t="s">
        <v>366</v>
      </c>
      <c r="G263" s="41"/>
      <c r="H263" s="41"/>
      <c r="I263" s="228"/>
      <c r="J263" s="41"/>
      <c r="K263" s="41"/>
      <c r="L263" s="45"/>
      <c r="M263" s="229"/>
      <c r="N263" s="230"/>
      <c r="O263" s="85"/>
      <c r="P263" s="85"/>
      <c r="Q263" s="85"/>
      <c r="R263" s="85"/>
      <c r="S263" s="85"/>
      <c r="T263" s="86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18" t="s">
        <v>284</v>
      </c>
      <c r="AU263" s="18" t="s">
        <v>84</v>
      </c>
    </row>
    <row r="264" s="2" customFormat="1">
      <c r="A264" s="39"/>
      <c r="B264" s="40"/>
      <c r="C264" s="41"/>
      <c r="D264" s="226" t="s">
        <v>158</v>
      </c>
      <c r="E264" s="41"/>
      <c r="F264" s="227" t="s">
        <v>367</v>
      </c>
      <c r="G264" s="41"/>
      <c r="H264" s="41"/>
      <c r="I264" s="228"/>
      <c r="J264" s="41"/>
      <c r="K264" s="41"/>
      <c r="L264" s="45"/>
      <c r="M264" s="229"/>
      <c r="N264" s="230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158</v>
      </c>
      <c r="AU264" s="18" t="s">
        <v>84</v>
      </c>
    </row>
    <row r="265" s="2" customFormat="1" ht="90" customHeight="1">
      <c r="A265" s="39"/>
      <c r="B265" s="40"/>
      <c r="C265" s="270" t="s">
        <v>368</v>
      </c>
      <c r="D265" s="270" t="s">
        <v>286</v>
      </c>
      <c r="E265" s="271" t="s">
        <v>369</v>
      </c>
      <c r="F265" s="272" t="s">
        <v>370</v>
      </c>
      <c r="G265" s="273" t="s">
        <v>226</v>
      </c>
      <c r="H265" s="274">
        <v>12</v>
      </c>
      <c r="I265" s="275"/>
      <c r="J265" s="276">
        <f>ROUND(I265*H265,2)</f>
        <v>0</v>
      </c>
      <c r="K265" s="272" t="s">
        <v>19</v>
      </c>
      <c r="L265" s="277"/>
      <c r="M265" s="278" t="s">
        <v>19</v>
      </c>
      <c r="N265" s="279" t="s">
        <v>46</v>
      </c>
      <c r="O265" s="85"/>
      <c r="P265" s="222">
        <f>O265*H265</f>
        <v>0</v>
      </c>
      <c r="Q265" s="222">
        <v>0.001</v>
      </c>
      <c r="R265" s="222">
        <f>Q265*H265</f>
        <v>0.012</v>
      </c>
      <c r="S265" s="222">
        <v>0</v>
      </c>
      <c r="T265" s="223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24" t="s">
        <v>289</v>
      </c>
      <c r="AT265" s="224" t="s">
        <v>286</v>
      </c>
      <c r="AU265" s="224" t="s">
        <v>84</v>
      </c>
      <c r="AY265" s="18" t="s">
        <v>137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8" t="s">
        <v>82</v>
      </c>
      <c r="BK265" s="225">
        <f>ROUND(I265*H265,2)</f>
        <v>0</v>
      </c>
      <c r="BL265" s="18" t="s">
        <v>189</v>
      </c>
      <c r="BM265" s="224" t="s">
        <v>371</v>
      </c>
    </row>
    <row r="266" s="13" customFormat="1">
      <c r="A266" s="13"/>
      <c r="B266" s="236"/>
      <c r="C266" s="237"/>
      <c r="D266" s="226" t="s">
        <v>228</v>
      </c>
      <c r="E266" s="238" t="s">
        <v>19</v>
      </c>
      <c r="F266" s="239" t="s">
        <v>312</v>
      </c>
      <c r="G266" s="237"/>
      <c r="H266" s="238" t="s">
        <v>19</v>
      </c>
      <c r="I266" s="240"/>
      <c r="J266" s="237"/>
      <c r="K266" s="237"/>
      <c r="L266" s="241"/>
      <c r="M266" s="242"/>
      <c r="N266" s="243"/>
      <c r="O266" s="243"/>
      <c r="P266" s="243"/>
      <c r="Q266" s="243"/>
      <c r="R266" s="243"/>
      <c r="S266" s="243"/>
      <c r="T266" s="24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45" t="s">
        <v>228</v>
      </c>
      <c r="AU266" s="245" t="s">
        <v>84</v>
      </c>
      <c r="AV266" s="13" t="s">
        <v>82</v>
      </c>
      <c r="AW266" s="13" t="s">
        <v>37</v>
      </c>
      <c r="AX266" s="13" t="s">
        <v>75</v>
      </c>
      <c r="AY266" s="245" t="s">
        <v>137</v>
      </c>
    </row>
    <row r="267" s="14" customFormat="1">
      <c r="A267" s="14"/>
      <c r="B267" s="246"/>
      <c r="C267" s="247"/>
      <c r="D267" s="226" t="s">
        <v>228</v>
      </c>
      <c r="E267" s="248" t="s">
        <v>19</v>
      </c>
      <c r="F267" s="249" t="s">
        <v>175</v>
      </c>
      <c r="G267" s="247"/>
      <c r="H267" s="250">
        <v>9</v>
      </c>
      <c r="I267" s="251"/>
      <c r="J267" s="247"/>
      <c r="K267" s="247"/>
      <c r="L267" s="252"/>
      <c r="M267" s="253"/>
      <c r="N267" s="254"/>
      <c r="O267" s="254"/>
      <c r="P267" s="254"/>
      <c r="Q267" s="254"/>
      <c r="R267" s="254"/>
      <c r="S267" s="254"/>
      <c r="T267" s="25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6" t="s">
        <v>228</v>
      </c>
      <c r="AU267" s="256" t="s">
        <v>84</v>
      </c>
      <c r="AV267" s="14" t="s">
        <v>84</v>
      </c>
      <c r="AW267" s="14" t="s">
        <v>37</v>
      </c>
      <c r="AX267" s="14" t="s">
        <v>75</v>
      </c>
      <c r="AY267" s="256" t="s">
        <v>137</v>
      </c>
    </row>
    <row r="268" s="13" customFormat="1">
      <c r="A268" s="13"/>
      <c r="B268" s="236"/>
      <c r="C268" s="237"/>
      <c r="D268" s="226" t="s">
        <v>228</v>
      </c>
      <c r="E268" s="238" t="s">
        <v>19</v>
      </c>
      <c r="F268" s="239" t="s">
        <v>329</v>
      </c>
      <c r="G268" s="237"/>
      <c r="H268" s="238" t="s">
        <v>19</v>
      </c>
      <c r="I268" s="240"/>
      <c r="J268" s="237"/>
      <c r="K268" s="237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228</v>
      </c>
      <c r="AU268" s="245" t="s">
        <v>84</v>
      </c>
      <c r="AV268" s="13" t="s">
        <v>82</v>
      </c>
      <c r="AW268" s="13" t="s">
        <v>37</v>
      </c>
      <c r="AX268" s="13" t="s">
        <v>75</v>
      </c>
      <c r="AY268" s="245" t="s">
        <v>137</v>
      </c>
    </row>
    <row r="269" s="14" customFormat="1">
      <c r="A269" s="14"/>
      <c r="B269" s="246"/>
      <c r="C269" s="247"/>
      <c r="D269" s="226" t="s">
        <v>228</v>
      </c>
      <c r="E269" s="248" t="s">
        <v>19</v>
      </c>
      <c r="F269" s="249" t="s">
        <v>151</v>
      </c>
      <c r="G269" s="247"/>
      <c r="H269" s="250">
        <v>3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228</v>
      </c>
      <c r="AU269" s="256" t="s">
        <v>84</v>
      </c>
      <c r="AV269" s="14" t="s">
        <v>84</v>
      </c>
      <c r="AW269" s="14" t="s">
        <v>37</v>
      </c>
      <c r="AX269" s="14" t="s">
        <v>75</v>
      </c>
      <c r="AY269" s="256" t="s">
        <v>137</v>
      </c>
    </row>
    <row r="270" s="15" customFormat="1">
      <c r="A270" s="15"/>
      <c r="B270" s="257"/>
      <c r="C270" s="258"/>
      <c r="D270" s="226" t="s">
        <v>228</v>
      </c>
      <c r="E270" s="259" t="s">
        <v>19</v>
      </c>
      <c r="F270" s="260" t="s">
        <v>237</v>
      </c>
      <c r="G270" s="258"/>
      <c r="H270" s="261">
        <v>12</v>
      </c>
      <c r="I270" s="262"/>
      <c r="J270" s="258"/>
      <c r="K270" s="258"/>
      <c r="L270" s="263"/>
      <c r="M270" s="264"/>
      <c r="N270" s="265"/>
      <c r="O270" s="265"/>
      <c r="P270" s="265"/>
      <c r="Q270" s="265"/>
      <c r="R270" s="265"/>
      <c r="S270" s="265"/>
      <c r="T270" s="266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7" t="s">
        <v>228</v>
      </c>
      <c r="AU270" s="267" t="s">
        <v>84</v>
      </c>
      <c r="AV270" s="15" t="s">
        <v>155</v>
      </c>
      <c r="AW270" s="15" t="s">
        <v>37</v>
      </c>
      <c r="AX270" s="15" t="s">
        <v>82</v>
      </c>
      <c r="AY270" s="267" t="s">
        <v>137</v>
      </c>
    </row>
    <row r="271" s="2" customFormat="1" ht="90" customHeight="1">
      <c r="A271" s="39"/>
      <c r="B271" s="40"/>
      <c r="C271" s="270" t="s">
        <v>372</v>
      </c>
      <c r="D271" s="270" t="s">
        <v>286</v>
      </c>
      <c r="E271" s="271" t="s">
        <v>373</v>
      </c>
      <c r="F271" s="272" t="s">
        <v>374</v>
      </c>
      <c r="G271" s="273" t="s">
        <v>226</v>
      </c>
      <c r="H271" s="274">
        <v>3</v>
      </c>
      <c r="I271" s="275"/>
      <c r="J271" s="276">
        <f>ROUND(I271*H271,2)</f>
        <v>0</v>
      </c>
      <c r="K271" s="272" t="s">
        <v>19</v>
      </c>
      <c r="L271" s="277"/>
      <c r="M271" s="278" t="s">
        <v>19</v>
      </c>
      <c r="N271" s="279" t="s">
        <v>46</v>
      </c>
      <c r="O271" s="85"/>
      <c r="P271" s="222">
        <f>O271*H271</f>
        <v>0</v>
      </c>
      <c r="Q271" s="222">
        <v>0.001</v>
      </c>
      <c r="R271" s="222">
        <f>Q271*H271</f>
        <v>0.0030000000000000001</v>
      </c>
      <c r="S271" s="222">
        <v>0</v>
      </c>
      <c r="T271" s="223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24" t="s">
        <v>289</v>
      </c>
      <c r="AT271" s="224" t="s">
        <v>286</v>
      </c>
      <c r="AU271" s="224" t="s">
        <v>84</v>
      </c>
      <c r="AY271" s="18" t="s">
        <v>137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8" t="s">
        <v>82</v>
      </c>
      <c r="BK271" s="225">
        <f>ROUND(I271*H271,2)</f>
        <v>0</v>
      </c>
      <c r="BL271" s="18" t="s">
        <v>189</v>
      </c>
      <c r="BM271" s="224" t="s">
        <v>375</v>
      </c>
    </row>
    <row r="272" s="13" customFormat="1">
      <c r="A272" s="13"/>
      <c r="B272" s="236"/>
      <c r="C272" s="237"/>
      <c r="D272" s="226" t="s">
        <v>228</v>
      </c>
      <c r="E272" s="238" t="s">
        <v>19</v>
      </c>
      <c r="F272" s="239" t="s">
        <v>312</v>
      </c>
      <c r="G272" s="237"/>
      <c r="H272" s="238" t="s">
        <v>19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228</v>
      </c>
      <c r="AU272" s="245" t="s">
        <v>84</v>
      </c>
      <c r="AV272" s="13" t="s">
        <v>82</v>
      </c>
      <c r="AW272" s="13" t="s">
        <v>37</v>
      </c>
      <c r="AX272" s="13" t="s">
        <v>75</v>
      </c>
      <c r="AY272" s="245" t="s">
        <v>137</v>
      </c>
    </row>
    <row r="273" s="14" customFormat="1">
      <c r="A273" s="14"/>
      <c r="B273" s="246"/>
      <c r="C273" s="247"/>
      <c r="D273" s="226" t="s">
        <v>228</v>
      </c>
      <c r="E273" s="248" t="s">
        <v>19</v>
      </c>
      <c r="F273" s="249" t="s">
        <v>151</v>
      </c>
      <c r="G273" s="247"/>
      <c r="H273" s="250">
        <v>3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228</v>
      </c>
      <c r="AU273" s="256" t="s">
        <v>84</v>
      </c>
      <c r="AV273" s="14" t="s">
        <v>84</v>
      </c>
      <c r="AW273" s="14" t="s">
        <v>37</v>
      </c>
      <c r="AX273" s="14" t="s">
        <v>75</v>
      </c>
      <c r="AY273" s="256" t="s">
        <v>137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329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4" customFormat="1">
      <c r="A275" s="14"/>
      <c r="B275" s="246"/>
      <c r="C275" s="247"/>
      <c r="D275" s="226" t="s">
        <v>228</v>
      </c>
      <c r="E275" s="248" t="s">
        <v>19</v>
      </c>
      <c r="F275" s="249" t="s">
        <v>75</v>
      </c>
      <c r="G275" s="247"/>
      <c r="H275" s="250">
        <v>0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228</v>
      </c>
      <c r="AU275" s="256" t="s">
        <v>84</v>
      </c>
      <c r="AV275" s="14" t="s">
        <v>84</v>
      </c>
      <c r="AW275" s="14" t="s">
        <v>37</v>
      </c>
      <c r="AX275" s="14" t="s">
        <v>75</v>
      </c>
      <c r="AY275" s="256" t="s">
        <v>137</v>
      </c>
    </row>
    <row r="276" s="15" customFormat="1">
      <c r="A276" s="15"/>
      <c r="B276" s="257"/>
      <c r="C276" s="258"/>
      <c r="D276" s="226" t="s">
        <v>228</v>
      </c>
      <c r="E276" s="259" t="s">
        <v>19</v>
      </c>
      <c r="F276" s="260" t="s">
        <v>237</v>
      </c>
      <c r="G276" s="258"/>
      <c r="H276" s="261">
        <v>3</v>
      </c>
      <c r="I276" s="262"/>
      <c r="J276" s="258"/>
      <c r="K276" s="258"/>
      <c r="L276" s="263"/>
      <c r="M276" s="264"/>
      <c r="N276" s="265"/>
      <c r="O276" s="265"/>
      <c r="P276" s="265"/>
      <c r="Q276" s="265"/>
      <c r="R276" s="265"/>
      <c r="S276" s="265"/>
      <c r="T276" s="266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7" t="s">
        <v>228</v>
      </c>
      <c r="AU276" s="267" t="s">
        <v>84</v>
      </c>
      <c r="AV276" s="15" t="s">
        <v>155</v>
      </c>
      <c r="AW276" s="15" t="s">
        <v>37</v>
      </c>
      <c r="AX276" s="15" t="s">
        <v>82</v>
      </c>
      <c r="AY276" s="267" t="s">
        <v>137</v>
      </c>
    </row>
    <row r="277" s="2" customFormat="1" ht="78" customHeight="1">
      <c r="A277" s="39"/>
      <c r="B277" s="40"/>
      <c r="C277" s="270" t="s">
        <v>376</v>
      </c>
      <c r="D277" s="270" t="s">
        <v>286</v>
      </c>
      <c r="E277" s="271" t="s">
        <v>377</v>
      </c>
      <c r="F277" s="272" t="s">
        <v>378</v>
      </c>
      <c r="G277" s="273" t="s">
        <v>226</v>
      </c>
      <c r="H277" s="274">
        <v>18</v>
      </c>
      <c r="I277" s="275"/>
      <c r="J277" s="276">
        <f>ROUND(I277*H277,2)</f>
        <v>0</v>
      </c>
      <c r="K277" s="272" t="s">
        <v>19</v>
      </c>
      <c r="L277" s="277"/>
      <c r="M277" s="278" t="s">
        <v>19</v>
      </c>
      <c r="N277" s="279" t="s">
        <v>46</v>
      </c>
      <c r="O277" s="85"/>
      <c r="P277" s="222">
        <f>O277*H277</f>
        <v>0</v>
      </c>
      <c r="Q277" s="222">
        <v>0.001</v>
      </c>
      <c r="R277" s="222">
        <f>Q277*H277</f>
        <v>0.018000000000000002</v>
      </c>
      <c r="S277" s="222">
        <v>0</v>
      </c>
      <c r="T277" s="223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24" t="s">
        <v>289</v>
      </c>
      <c r="AT277" s="224" t="s">
        <v>286</v>
      </c>
      <c r="AU277" s="224" t="s">
        <v>84</v>
      </c>
      <c r="AY277" s="18" t="s">
        <v>137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8" t="s">
        <v>82</v>
      </c>
      <c r="BK277" s="225">
        <f>ROUND(I277*H277,2)</f>
        <v>0</v>
      </c>
      <c r="BL277" s="18" t="s">
        <v>189</v>
      </c>
      <c r="BM277" s="224" t="s">
        <v>379</v>
      </c>
    </row>
    <row r="278" s="13" customFormat="1">
      <c r="A278" s="13"/>
      <c r="B278" s="236"/>
      <c r="C278" s="237"/>
      <c r="D278" s="226" t="s">
        <v>228</v>
      </c>
      <c r="E278" s="238" t="s">
        <v>19</v>
      </c>
      <c r="F278" s="239" t="s">
        <v>312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228</v>
      </c>
      <c r="AU278" s="245" t="s">
        <v>84</v>
      </c>
      <c r="AV278" s="13" t="s">
        <v>82</v>
      </c>
      <c r="AW278" s="13" t="s">
        <v>37</v>
      </c>
      <c r="AX278" s="13" t="s">
        <v>75</v>
      </c>
      <c r="AY278" s="245" t="s">
        <v>137</v>
      </c>
    </row>
    <row r="279" s="14" customFormat="1">
      <c r="A279" s="14"/>
      <c r="B279" s="246"/>
      <c r="C279" s="247"/>
      <c r="D279" s="226" t="s">
        <v>228</v>
      </c>
      <c r="E279" s="248" t="s">
        <v>19</v>
      </c>
      <c r="F279" s="249" t="s">
        <v>175</v>
      </c>
      <c r="G279" s="247"/>
      <c r="H279" s="250">
        <v>9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228</v>
      </c>
      <c r="AU279" s="256" t="s">
        <v>84</v>
      </c>
      <c r="AV279" s="14" t="s">
        <v>84</v>
      </c>
      <c r="AW279" s="14" t="s">
        <v>37</v>
      </c>
      <c r="AX279" s="14" t="s">
        <v>75</v>
      </c>
      <c r="AY279" s="256" t="s">
        <v>137</v>
      </c>
    </row>
    <row r="280" s="13" customFormat="1">
      <c r="A280" s="13"/>
      <c r="B280" s="236"/>
      <c r="C280" s="237"/>
      <c r="D280" s="226" t="s">
        <v>228</v>
      </c>
      <c r="E280" s="238" t="s">
        <v>19</v>
      </c>
      <c r="F280" s="239" t="s">
        <v>329</v>
      </c>
      <c r="G280" s="237"/>
      <c r="H280" s="238" t="s">
        <v>19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228</v>
      </c>
      <c r="AU280" s="245" t="s">
        <v>84</v>
      </c>
      <c r="AV280" s="13" t="s">
        <v>82</v>
      </c>
      <c r="AW280" s="13" t="s">
        <v>37</v>
      </c>
      <c r="AX280" s="13" t="s">
        <v>75</v>
      </c>
      <c r="AY280" s="245" t="s">
        <v>137</v>
      </c>
    </row>
    <row r="281" s="14" customFormat="1">
      <c r="A281" s="14"/>
      <c r="B281" s="246"/>
      <c r="C281" s="247"/>
      <c r="D281" s="226" t="s">
        <v>228</v>
      </c>
      <c r="E281" s="248" t="s">
        <v>19</v>
      </c>
      <c r="F281" s="249" t="s">
        <v>175</v>
      </c>
      <c r="G281" s="247"/>
      <c r="H281" s="250">
        <v>9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228</v>
      </c>
      <c r="AU281" s="256" t="s">
        <v>84</v>
      </c>
      <c r="AV281" s="14" t="s">
        <v>84</v>
      </c>
      <c r="AW281" s="14" t="s">
        <v>37</v>
      </c>
      <c r="AX281" s="14" t="s">
        <v>75</v>
      </c>
      <c r="AY281" s="256" t="s">
        <v>137</v>
      </c>
    </row>
    <row r="282" s="15" customFormat="1">
      <c r="A282" s="15"/>
      <c r="B282" s="257"/>
      <c r="C282" s="258"/>
      <c r="D282" s="226" t="s">
        <v>228</v>
      </c>
      <c r="E282" s="259" t="s">
        <v>19</v>
      </c>
      <c r="F282" s="260" t="s">
        <v>237</v>
      </c>
      <c r="G282" s="258"/>
      <c r="H282" s="261">
        <v>18</v>
      </c>
      <c r="I282" s="262"/>
      <c r="J282" s="258"/>
      <c r="K282" s="258"/>
      <c r="L282" s="263"/>
      <c r="M282" s="264"/>
      <c r="N282" s="265"/>
      <c r="O282" s="265"/>
      <c r="P282" s="265"/>
      <c r="Q282" s="265"/>
      <c r="R282" s="265"/>
      <c r="S282" s="265"/>
      <c r="T282" s="26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7" t="s">
        <v>228</v>
      </c>
      <c r="AU282" s="267" t="s">
        <v>84</v>
      </c>
      <c r="AV282" s="15" t="s">
        <v>155</v>
      </c>
      <c r="AW282" s="15" t="s">
        <v>37</v>
      </c>
      <c r="AX282" s="15" t="s">
        <v>82</v>
      </c>
      <c r="AY282" s="267" t="s">
        <v>137</v>
      </c>
    </row>
    <row r="283" s="2" customFormat="1" ht="78" customHeight="1">
      <c r="A283" s="39"/>
      <c r="B283" s="40"/>
      <c r="C283" s="270" t="s">
        <v>380</v>
      </c>
      <c r="D283" s="270" t="s">
        <v>286</v>
      </c>
      <c r="E283" s="271" t="s">
        <v>381</v>
      </c>
      <c r="F283" s="272" t="s">
        <v>382</v>
      </c>
      <c r="G283" s="273" t="s">
        <v>226</v>
      </c>
      <c r="H283" s="274">
        <v>6</v>
      </c>
      <c r="I283" s="275"/>
      <c r="J283" s="276">
        <f>ROUND(I283*H283,2)</f>
        <v>0</v>
      </c>
      <c r="K283" s="272" t="s">
        <v>19</v>
      </c>
      <c r="L283" s="277"/>
      <c r="M283" s="278" t="s">
        <v>19</v>
      </c>
      <c r="N283" s="279" t="s">
        <v>46</v>
      </c>
      <c r="O283" s="85"/>
      <c r="P283" s="222">
        <f>O283*H283</f>
        <v>0</v>
      </c>
      <c r="Q283" s="222">
        <v>0.001</v>
      </c>
      <c r="R283" s="222">
        <f>Q283*H283</f>
        <v>0.0060000000000000001</v>
      </c>
      <c r="S283" s="222">
        <v>0</v>
      </c>
      <c r="T283" s="223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24" t="s">
        <v>289</v>
      </c>
      <c r="AT283" s="224" t="s">
        <v>286</v>
      </c>
      <c r="AU283" s="224" t="s">
        <v>84</v>
      </c>
      <c r="AY283" s="18" t="s">
        <v>137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8" t="s">
        <v>82</v>
      </c>
      <c r="BK283" s="225">
        <f>ROUND(I283*H283,2)</f>
        <v>0</v>
      </c>
      <c r="BL283" s="18" t="s">
        <v>189</v>
      </c>
      <c r="BM283" s="224" t="s">
        <v>383</v>
      </c>
    </row>
    <row r="284" s="13" customFormat="1">
      <c r="A284" s="13"/>
      <c r="B284" s="236"/>
      <c r="C284" s="237"/>
      <c r="D284" s="226" t="s">
        <v>228</v>
      </c>
      <c r="E284" s="238" t="s">
        <v>19</v>
      </c>
      <c r="F284" s="239" t="s">
        <v>312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228</v>
      </c>
      <c r="AU284" s="245" t="s">
        <v>84</v>
      </c>
      <c r="AV284" s="13" t="s">
        <v>82</v>
      </c>
      <c r="AW284" s="13" t="s">
        <v>37</v>
      </c>
      <c r="AX284" s="13" t="s">
        <v>75</v>
      </c>
      <c r="AY284" s="245" t="s">
        <v>137</v>
      </c>
    </row>
    <row r="285" s="14" customFormat="1">
      <c r="A285" s="14"/>
      <c r="B285" s="246"/>
      <c r="C285" s="247"/>
      <c r="D285" s="226" t="s">
        <v>228</v>
      </c>
      <c r="E285" s="248" t="s">
        <v>19</v>
      </c>
      <c r="F285" s="249" t="s">
        <v>136</v>
      </c>
      <c r="G285" s="247"/>
      <c r="H285" s="250">
        <v>5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228</v>
      </c>
      <c r="AU285" s="256" t="s">
        <v>84</v>
      </c>
      <c r="AV285" s="14" t="s">
        <v>84</v>
      </c>
      <c r="AW285" s="14" t="s">
        <v>37</v>
      </c>
      <c r="AX285" s="14" t="s">
        <v>75</v>
      </c>
      <c r="AY285" s="256" t="s">
        <v>137</v>
      </c>
    </row>
    <row r="286" s="13" customFormat="1">
      <c r="A286" s="13"/>
      <c r="B286" s="236"/>
      <c r="C286" s="237"/>
      <c r="D286" s="226" t="s">
        <v>228</v>
      </c>
      <c r="E286" s="238" t="s">
        <v>19</v>
      </c>
      <c r="F286" s="239" t="s">
        <v>329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228</v>
      </c>
      <c r="AU286" s="245" t="s">
        <v>84</v>
      </c>
      <c r="AV286" s="13" t="s">
        <v>82</v>
      </c>
      <c r="AW286" s="13" t="s">
        <v>37</v>
      </c>
      <c r="AX286" s="13" t="s">
        <v>75</v>
      </c>
      <c r="AY286" s="245" t="s">
        <v>137</v>
      </c>
    </row>
    <row r="287" s="14" customFormat="1">
      <c r="A287" s="14"/>
      <c r="B287" s="246"/>
      <c r="C287" s="247"/>
      <c r="D287" s="226" t="s">
        <v>228</v>
      </c>
      <c r="E287" s="248" t="s">
        <v>19</v>
      </c>
      <c r="F287" s="249" t="s">
        <v>82</v>
      </c>
      <c r="G287" s="247"/>
      <c r="H287" s="250">
        <v>1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228</v>
      </c>
      <c r="AU287" s="256" t="s">
        <v>84</v>
      </c>
      <c r="AV287" s="14" t="s">
        <v>84</v>
      </c>
      <c r="AW287" s="14" t="s">
        <v>37</v>
      </c>
      <c r="AX287" s="14" t="s">
        <v>75</v>
      </c>
      <c r="AY287" s="256" t="s">
        <v>137</v>
      </c>
    </row>
    <row r="288" s="15" customFormat="1">
      <c r="A288" s="15"/>
      <c r="B288" s="257"/>
      <c r="C288" s="258"/>
      <c r="D288" s="226" t="s">
        <v>228</v>
      </c>
      <c r="E288" s="259" t="s">
        <v>19</v>
      </c>
      <c r="F288" s="260" t="s">
        <v>237</v>
      </c>
      <c r="G288" s="258"/>
      <c r="H288" s="261">
        <v>6</v>
      </c>
      <c r="I288" s="262"/>
      <c r="J288" s="258"/>
      <c r="K288" s="258"/>
      <c r="L288" s="263"/>
      <c r="M288" s="264"/>
      <c r="N288" s="265"/>
      <c r="O288" s="265"/>
      <c r="P288" s="265"/>
      <c r="Q288" s="265"/>
      <c r="R288" s="265"/>
      <c r="S288" s="265"/>
      <c r="T288" s="266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7" t="s">
        <v>228</v>
      </c>
      <c r="AU288" s="267" t="s">
        <v>84</v>
      </c>
      <c r="AV288" s="15" t="s">
        <v>155</v>
      </c>
      <c r="AW288" s="15" t="s">
        <v>37</v>
      </c>
      <c r="AX288" s="15" t="s">
        <v>82</v>
      </c>
      <c r="AY288" s="267" t="s">
        <v>137</v>
      </c>
    </row>
    <row r="289" s="2" customFormat="1" ht="78" customHeight="1">
      <c r="A289" s="39"/>
      <c r="B289" s="40"/>
      <c r="C289" s="270" t="s">
        <v>289</v>
      </c>
      <c r="D289" s="270" t="s">
        <v>286</v>
      </c>
      <c r="E289" s="271" t="s">
        <v>384</v>
      </c>
      <c r="F289" s="272" t="s">
        <v>385</v>
      </c>
      <c r="G289" s="273" t="s">
        <v>226</v>
      </c>
      <c r="H289" s="274">
        <v>5</v>
      </c>
      <c r="I289" s="275"/>
      <c r="J289" s="276">
        <f>ROUND(I289*H289,2)</f>
        <v>0</v>
      </c>
      <c r="K289" s="272" t="s">
        <v>19</v>
      </c>
      <c r="L289" s="277"/>
      <c r="M289" s="278" t="s">
        <v>19</v>
      </c>
      <c r="N289" s="279" t="s">
        <v>46</v>
      </c>
      <c r="O289" s="85"/>
      <c r="P289" s="222">
        <f>O289*H289</f>
        <v>0</v>
      </c>
      <c r="Q289" s="222">
        <v>0.001</v>
      </c>
      <c r="R289" s="222">
        <f>Q289*H289</f>
        <v>0.0050000000000000001</v>
      </c>
      <c r="S289" s="222">
        <v>0</v>
      </c>
      <c r="T289" s="223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24" t="s">
        <v>289</v>
      </c>
      <c r="AT289" s="224" t="s">
        <v>286</v>
      </c>
      <c r="AU289" s="224" t="s">
        <v>84</v>
      </c>
      <c r="AY289" s="18" t="s">
        <v>137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8" t="s">
        <v>82</v>
      </c>
      <c r="BK289" s="225">
        <f>ROUND(I289*H289,2)</f>
        <v>0</v>
      </c>
      <c r="BL289" s="18" t="s">
        <v>189</v>
      </c>
      <c r="BM289" s="224" t="s">
        <v>386</v>
      </c>
    </row>
    <row r="290" s="13" customFormat="1">
      <c r="A290" s="13"/>
      <c r="B290" s="236"/>
      <c r="C290" s="237"/>
      <c r="D290" s="226" t="s">
        <v>228</v>
      </c>
      <c r="E290" s="238" t="s">
        <v>19</v>
      </c>
      <c r="F290" s="239" t="s">
        <v>312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228</v>
      </c>
      <c r="AU290" s="245" t="s">
        <v>84</v>
      </c>
      <c r="AV290" s="13" t="s">
        <v>82</v>
      </c>
      <c r="AW290" s="13" t="s">
        <v>37</v>
      </c>
      <c r="AX290" s="13" t="s">
        <v>75</v>
      </c>
      <c r="AY290" s="245" t="s">
        <v>137</v>
      </c>
    </row>
    <row r="291" s="14" customFormat="1">
      <c r="A291" s="14"/>
      <c r="B291" s="246"/>
      <c r="C291" s="247"/>
      <c r="D291" s="226" t="s">
        <v>228</v>
      </c>
      <c r="E291" s="248" t="s">
        <v>19</v>
      </c>
      <c r="F291" s="249" t="s">
        <v>136</v>
      </c>
      <c r="G291" s="247"/>
      <c r="H291" s="250">
        <v>5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228</v>
      </c>
      <c r="AU291" s="256" t="s">
        <v>84</v>
      </c>
      <c r="AV291" s="14" t="s">
        <v>84</v>
      </c>
      <c r="AW291" s="14" t="s">
        <v>37</v>
      </c>
      <c r="AX291" s="14" t="s">
        <v>75</v>
      </c>
      <c r="AY291" s="256" t="s">
        <v>137</v>
      </c>
    </row>
    <row r="292" s="13" customFormat="1">
      <c r="A292" s="13"/>
      <c r="B292" s="236"/>
      <c r="C292" s="237"/>
      <c r="D292" s="226" t="s">
        <v>228</v>
      </c>
      <c r="E292" s="238" t="s">
        <v>19</v>
      </c>
      <c r="F292" s="239" t="s">
        <v>329</v>
      </c>
      <c r="G292" s="237"/>
      <c r="H292" s="238" t="s">
        <v>19</v>
      </c>
      <c r="I292" s="240"/>
      <c r="J292" s="237"/>
      <c r="K292" s="237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228</v>
      </c>
      <c r="AU292" s="245" t="s">
        <v>84</v>
      </c>
      <c r="AV292" s="13" t="s">
        <v>82</v>
      </c>
      <c r="AW292" s="13" t="s">
        <v>37</v>
      </c>
      <c r="AX292" s="13" t="s">
        <v>75</v>
      </c>
      <c r="AY292" s="245" t="s">
        <v>137</v>
      </c>
    </row>
    <row r="293" s="14" customFormat="1">
      <c r="A293" s="14"/>
      <c r="B293" s="246"/>
      <c r="C293" s="247"/>
      <c r="D293" s="226" t="s">
        <v>228</v>
      </c>
      <c r="E293" s="248" t="s">
        <v>19</v>
      </c>
      <c r="F293" s="249" t="s">
        <v>75</v>
      </c>
      <c r="G293" s="247"/>
      <c r="H293" s="250">
        <v>0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228</v>
      </c>
      <c r="AU293" s="256" t="s">
        <v>84</v>
      </c>
      <c r="AV293" s="14" t="s">
        <v>84</v>
      </c>
      <c r="AW293" s="14" t="s">
        <v>37</v>
      </c>
      <c r="AX293" s="14" t="s">
        <v>75</v>
      </c>
      <c r="AY293" s="256" t="s">
        <v>137</v>
      </c>
    </row>
    <row r="294" s="15" customFormat="1">
      <c r="A294" s="15"/>
      <c r="B294" s="257"/>
      <c r="C294" s="258"/>
      <c r="D294" s="226" t="s">
        <v>228</v>
      </c>
      <c r="E294" s="259" t="s">
        <v>19</v>
      </c>
      <c r="F294" s="260" t="s">
        <v>237</v>
      </c>
      <c r="G294" s="258"/>
      <c r="H294" s="261">
        <v>5</v>
      </c>
      <c r="I294" s="262"/>
      <c r="J294" s="258"/>
      <c r="K294" s="258"/>
      <c r="L294" s="263"/>
      <c r="M294" s="264"/>
      <c r="N294" s="265"/>
      <c r="O294" s="265"/>
      <c r="P294" s="265"/>
      <c r="Q294" s="265"/>
      <c r="R294" s="265"/>
      <c r="S294" s="265"/>
      <c r="T294" s="266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T294" s="267" t="s">
        <v>228</v>
      </c>
      <c r="AU294" s="267" t="s">
        <v>84</v>
      </c>
      <c r="AV294" s="15" t="s">
        <v>155</v>
      </c>
      <c r="AW294" s="15" t="s">
        <v>37</v>
      </c>
      <c r="AX294" s="15" t="s">
        <v>82</v>
      </c>
      <c r="AY294" s="267" t="s">
        <v>137</v>
      </c>
    </row>
    <row r="295" s="2" customFormat="1" ht="101.25" customHeight="1">
      <c r="A295" s="39"/>
      <c r="B295" s="40"/>
      <c r="C295" s="270" t="s">
        <v>387</v>
      </c>
      <c r="D295" s="270" t="s">
        <v>286</v>
      </c>
      <c r="E295" s="271" t="s">
        <v>388</v>
      </c>
      <c r="F295" s="272" t="s">
        <v>389</v>
      </c>
      <c r="G295" s="273" t="s">
        <v>226</v>
      </c>
      <c r="H295" s="274">
        <v>28</v>
      </c>
      <c r="I295" s="275"/>
      <c r="J295" s="276">
        <f>ROUND(I295*H295,2)</f>
        <v>0</v>
      </c>
      <c r="K295" s="272" t="s">
        <v>19</v>
      </c>
      <c r="L295" s="277"/>
      <c r="M295" s="278" t="s">
        <v>19</v>
      </c>
      <c r="N295" s="279" t="s">
        <v>46</v>
      </c>
      <c r="O295" s="85"/>
      <c r="P295" s="222">
        <f>O295*H295</f>
        <v>0</v>
      </c>
      <c r="Q295" s="222">
        <v>0.001</v>
      </c>
      <c r="R295" s="222">
        <f>Q295*H295</f>
        <v>0.028000000000000001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289</v>
      </c>
      <c r="AT295" s="224" t="s">
        <v>286</v>
      </c>
      <c r="AU295" s="224" t="s">
        <v>84</v>
      </c>
      <c r="AY295" s="18" t="s">
        <v>137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82</v>
      </c>
      <c r="BK295" s="225">
        <f>ROUND(I295*H295,2)</f>
        <v>0</v>
      </c>
      <c r="BL295" s="18" t="s">
        <v>189</v>
      </c>
      <c r="BM295" s="224" t="s">
        <v>390</v>
      </c>
    </row>
    <row r="296" s="13" customFormat="1">
      <c r="A296" s="13"/>
      <c r="B296" s="236"/>
      <c r="C296" s="237"/>
      <c r="D296" s="226" t="s">
        <v>228</v>
      </c>
      <c r="E296" s="238" t="s">
        <v>19</v>
      </c>
      <c r="F296" s="239" t="s">
        <v>312</v>
      </c>
      <c r="G296" s="237"/>
      <c r="H296" s="238" t="s">
        <v>19</v>
      </c>
      <c r="I296" s="240"/>
      <c r="J296" s="237"/>
      <c r="K296" s="237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228</v>
      </c>
      <c r="AU296" s="245" t="s">
        <v>84</v>
      </c>
      <c r="AV296" s="13" t="s">
        <v>82</v>
      </c>
      <c r="AW296" s="13" t="s">
        <v>37</v>
      </c>
      <c r="AX296" s="13" t="s">
        <v>75</v>
      </c>
      <c r="AY296" s="245" t="s">
        <v>137</v>
      </c>
    </row>
    <row r="297" s="14" customFormat="1">
      <c r="A297" s="14"/>
      <c r="B297" s="246"/>
      <c r="C297" s="247"/>
      <c r="D297" s="226" t="s">
        <v>228</v>
      </c>
      <c r="E297" s="248" t="s">
        <v>19</v>
      </c>
      <c r="F297" s="249" t="s">
        <v>185</v>
      </c>
      <c r="G297" s="247"/>
      <c r="H297" s="250">
        <v>11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228</v>
      </c>
      <c r="AU297" s="256" t="s">
        <v>84</v>
      </c>
      <c r="AV297" s="14" t="s">
        <v>84</v>
      </c>
      <c r="AW297" s="14" t="s">
        <v>37</v>
      </c>
      <c r="AX297" s="14" t="s">
        <v>75</v>
      </c>
      <c r="AY297" s="256" t="s">
        <v>137</v>
      </c>
    </row>
    <row r="298" s="13" customFormat="1">
      <c r="A298" s="13"/>
      <c r="B298" s="236"/>
      <c r="C298" s="237"/>
      <c r="D298" s="226" t="s">
        <v>228</v>
      </c>
      <c r="E298" s="238" t="s">
        <v>19</v>
      </c>
      <c r="F298" s="239" t="s">
        <v>329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228</v>
      </c>
      <c r="AU298" s="245" t="s">
        <v>84</v>
      </c>
      <c r="AV298" s="13" t="s">
        <v>82</v>
      </c>
      <c r="AW298" s="13" t="s">
        <v>37</v>
      </c>
      <c r="AX298" s="13" t="s">
        <v>75</v>
      </c>
      <c r="AY298" s="245" t="s">
        <v>137</v>
      </c>
    </row>
    <row r="299" s="14" customFormat="1">
      <c r="A299" s="14"/>
      <c r="B299" s="246"/>
      <c r="C299" s="247"/>
      <c r="D299" s="226" t="s">
        <v>228</v>
      </c>
      <c r="E299" s="248" t="s">
        <v>19</v>
      </c>
      <c r="F299" s="249" t="s">
        <v>241</v>
      </c>
      <c r="G299" s="247"/>
      <c r="H299" s="250">
        <v>17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6" t="s">
        <v>228</v>
      </c>
      <c r="AU299" s="256" t="s">
        <v>84</v>
      </c>
      <c r="AV299" s="14" t="s">
        <v>84</v>
      </c>
      <c r="AW299" s="14" t="s">
        <v>37</v>
      </c>
      <c r="AX299" s="14" t="s">
        <v>75</v>
      </c>
      <c r="AY299" s="256" t="s">
        <v>137</v>
      </c>
    </row>
    <row r="300" s="15" customFormat="1">
      <c r="A300" s="15"/>
      <c r="B300" s="257"/>
      <c r="C300" s="258"/>
      <c r="D300" s="226" t="s">
        <v>228</v>
      </c>
      <c r="E300" s="259" t="s">
        <v>19</v>
      </c>
      <c r="F300" s="260" t="s">
        <v>237</v>
      </c>
      <c r="G300" s="258"/>
      <c r="H300" s="261">
        <v>28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228</v>
      </c>
      <c r="AU300" s="267" t="s">
        <v>84</v>
      </c>
      <c r="AV300" s="15" t="s">
        <v>155</v>
      </c>
      <c r="AW300" s="15" t="s">
        <v>37</v>
      </c>
      <c r="AX300" s="15" t="s">
        <v>82</v>
      </c>
      <c r="AY300" s="267" t="s">
        <v>137</v>
      </c>
    </row>
    <row r="301" s="2" customFormat="1" ht="16.5" customHeight="1">
      <c r="A301" s="39"/>
      <c r="B301" s="40"/>
      <c r="C301" s="270" t="s">
        <v>391</v>
      </c>
      <c r="D301" s="270" t="s">
        <v>286</v>
      </c>
      <c r="E301" s="271" t="s">
        <v>392</v>
      </c>
      <c r="F301" s="272" t="s">
        <v>393</v>
      </c>
      <c r="G301" s="273" t="s">
        <v>226</v>
      </c>
      <c r="H301" s="274">
        <v>28</v>
      </c>
      <c r="I301" s="275"/>
      <c r="J301" s="276">
        <f>ROUND(I301*H301,2)</f>
        <v>0</v>
      </c>
      <c r="K301" s="272" t="s">
        <v>19</v>
      </c>
      <c r="L301" s="277"/>
      <c r="M301" s="278" t="s">
        <v>19</v>
      </c>
      <c r="N301" s="279" t="s">
        <v>46</v>
      </c>
      <c r="O301" s="85"/>
      <c r="P301" s="222">
        <f>O301*H301</f>
        <v>0</v>
      </c>
      <c r="Q301" s="222">
        <v>0.001</v>
      </c>
      <c r="R301" s="222">
        <f>Q301*H301</f>
        <v>0.028000000000000001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289</v>
      </c>
      <c r="AT301" s="224" t="s">
        <v>286</v>
      </c>
      <c r="AU301" s="224" t="s">
        <v>84</v>
      </c>
      <c r="AY301" s="18" t="s">
        <v>137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82</v>
      </c>
      <c r="BK301" s="225">
        <f>ROUND(I301*H301,2)</f>
        <v>0</v>
      </c>
      <c r="BL301" s="18" t="s">
        <v>189</v>
      </c>
      <c r="BM301" s="224" t="s">
        <v>394</v>
      </c>
    </row>
    <row r="302" s="13" customFormat="1">
      <c r="A302" s="13"/>
      <c r="B302" s="236"/>
      <c r="C302" s="237"/>
      <c r="D302" s="226" t="s">
        <v>228</v>
      </c>
      <c r="E302" s="238" t="s">
        <v>19</v>
      </c>
      <c r="F302" s="239" t="s">
        <v>312</v>
      </c>
      <c r="G302" s="237"/>
      <c r="H302" s="238" t="s">
        <v>19</v>
      </c>
      <c r="I302" s="240"/>
      <c r="J302" s="237"/>
      <c r="K302" s="237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228</v>
      </c>
      <c r="AU302" s="245" t="s">
        <v>84</v>
      </c>
      <c r="AV302" s="13" t="s">
        <v>82</v>
      </c>
      <c r="AW302" s="13" t="s">
        <v>37</v>
      </c>
      <c r="AX302" s="13" t="s">
        <v>75</v>
      </c>
      <c r="AY302" s="245" t="s">
        <v>137</v>
      </c>
    </row>
    <row r="303" s="14" customFormat="1">
      <c r="A303" s="14"/>
      <c r="B303" s="246"/>
      <c r="C303" s="247"/>
      <c r="D303" s="226" t="s">
        <v>228</v>
      </c>
      <c r="E303" s="248" t="s">
        <v>19</v>
      </c>
      <c r="F303" s="249" t="s">
        <v>185</v>
      </c>
      <c r="G303" s="247"/>
      <c r="H303" s="250">
        <v>11</v>
      </c>
      <c r="I303" s="251"/>
      <c r="J303" s="247"/>
      <c r="K303" s="247"/>
      <c r="L303" s="252"/>
      <c r="M303" s="253"/>
      <c r="N303" s="254"/>
      <c r="O303" s="254"/>
      <c r="P303" s="254"/>
      <c r="Q303" s="254"/>
      <c r="R303" s="254"/>
      <c r="S303" s="254"/>
      <c r="T303" s="25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6" t="s">
        <v>228</v>
      </c>
      <c r="AU303" s="256" t="s">
        <v>84</v>
      </c>
      <c r="AV303" s="14" t="s">
        <v>84</v>
      </c>
      <c r="AW303" s="14" t="s">
        <v>37</v>
      </c>
      <c r="AX303" s="14" t="s">
        <v>75</v>
      </c>
      <c r="AY303" s="256" t="s">
        <v>137</v>
      </c>
    </row>
    <row r="304" s="13" customFormat="1">
      <c r="A304" s="13"/>
      <c r="B304" s="236"/>
      <c r="C304" s="237"/>
      <c r="D304" s="226" t="s">
        <v>228</v>
      </c>
      <c r="E304" s="238" t="s">
        <v>19</v>
      </c>
      <c r="F304" s="239" t="s">
        <v>329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228</v>
      </c>
      <c r="AU304" s="245" t="s">
        <v>84</v>
      </c>
      <c r="AV304" s="13" t="s">
        <v>82</v>
      </c>
      <c r="AW304" s="13" t="s">
        <v>37</v>
      </c>
      <c r="AX304" s="13" t="s">
        <v>75</v>
      </c>
      <c r="AY304" s="245" t="s">
        <v>137</v>
      </c>
    </row>
    <row r="305" s="14" customFormat="1">
      <c r="A305" s="14"/>
      <c r="B305" s="246"/>
      <c r="C305" s="247"/>
      <c r="D305" s="226" t="s">
        <v>228</v>
      </c>
      <c r="E305" s="248" t="s">
        <v>19</v>
      </c>
      <c r="F305" s="249" t="s">
        <v>241</v>
      </c>
      <c r="G305" s="247"/>
      <c r="H305" s="250">
        <v>17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228</v>
      </c>
      <c r="AU305" s="256" t="s">
        <v>84</v>
      </c>
      <c r="AV305" s="14" t="s">
        <v>84</v>
      </c>
      <c r="AW305" s="14" t="s">
        <v>37</v>
      </c>
      <c r="AX305" s="14" t="s">
        <v>75</v>
      </c>
      <c r="AY305" s="256" t="s">
        <v>137</v>
      </c>
    </row>
    <row r="306" s="15" customFormat="1">
      <c r="A306" s="15"/>
      <c r="B306" s="257"/>
      <c r="C306" s="258"/>
      <c r="D306" s="226" t="s">
        <v>228</v>
      </c>
      <c r="E306" s="259" t="s">
        <v>19</v>
      </c>
      <c r="F306" s="260" t="s">
        <v>237</v>
      </c>
      <c r="G306" s="258"/>
      <c r="H306" s="261">
        <v>28</v>
      </c>
      <c r="I306" s="262"/>
      <c r="J306" s="258"/>
      <c r="K306" s="258"/>
      <c r="L306" s="263"/>
      <c r="M306" s="264"/>
      <c r="N306" s="265"/>
      <c r="O306" s="265"/>
      <c r="P306" s="265"/>
      <c r="Q306" s="265"/>
      <c r="R306" s="265"/>
      <c r="S306" s="265"/>
      <c r="T306" s="266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7" t="s">
        <v>228</v>
      </c>
      <c r="AU306" s="267" t="s">
        <v>84</v>
      </c>
      <c r="AV306" s="15" t="s">
        <v>155</v>
      </c>
      <c r="AW306" s="15" t="s">
        <v>37</v>
      </c>
      <c r="AX306" s="15" t="s">
        <v>82</v>
      </c>
      <c r="AY306" s="267" t="s">
        <v>137</v>
      </c>
    </row>
    <row r="307" s="2" customFormat="1" ht="101.25" customHeight="1">
      <c r="A307" s="39"/>
      <c r="B307" s="40"/>
      <c r="C307" s="270" t="s">
        <v>395</v>
      </c>
      <c r="D307" s="270" t="s">
        <v>286</v>
      </c>
      <c r="E307" s="271" t="s">
        <v>396</v>
      </c>
      <c r="F307" s="272" t="s">
        <v>397</v>
      </c>
      <c r="G307" s="273" t="s">
        <v>226</v>
      </c>
      <c r="H307" s="274">
        <v>24</v>
      </c>
      <c r="I307" s="275"/>
      <c r="J307" s="276">
        <f>ROUND(I307*H307,2)</f>
        <v>0</v>
      </c>
      <c r="K307" s="272" t="s">
        <v>19</v>
      </c>
      <c r="L307" s="277"/>
      <c r="M307" s="278" t="s">
        <v>19</v>
      </c>
      <c r="N307" s="279" t="s">
        <v>46</v>
      </c>
      <c r="O307" s="85"/>
      <c r="P307" s="222">
        <f>O307*H307</f>
        <v>0</v>
      </c>
      <c r="Q307" s="222">
        <v>0.001</v>
      </c>
      <c r="R307" s="222">
        <f>Q307*H307</f>
        <v>0.024</v>
      </c>
      <c r="S307" s="222">
        <v>0</v>
      </c>
      <c r="T307" s="223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24" t="s">
        <v>289</v>
      </c>
      <c r="AT307" s="224" t="s">
        <v>286</v>
      </c>
      <c r="AU307" s="224" t="s">
        <v>84</v>
      </c>
      <c r="AY307" s="18" t="s">
        <v>137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8" t="s">
        <v>82</v>
      </c>
      <c r="BK307" s="225">
        <f>ROUND(I307*H307,2)</f>
        <v>0</v>
      </c>
      <c r="BL307" s="18" t="s">
        <v>189</v>
      </c>
      <c r="BM307" s="224" t="s">
        <v>398</v>
      </c>
    </row>
    <row r="308" s="13" customFormat="1">
      <c r="A308" s="13"/>
      <c r="B308" s="236"/>
      <c r="C308" s="237"/>
      <c r="D308" s="226" t="s">
        <v>228</v>
      </c>
      <c r="E308" s="238" t="s">
        <v>19</v>
      </c>
      <c r="F308" s="239" t="s">
        <v>312</v>
      </c>
      <c r="G308" s="237"/>
      <c r="H308" s="238" t="s">
        <v>19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228</v>
      </c>
      <c r="AU308" s="245" t="s">
        <v>84</v>
      </c>
      <c r="AV308" s="13" t="s">
        <v>82</v>
      </c>
      <c r="AW308" s="13" t="s">
        <v>37</v>
      </c>
      <c r="AX308" s="13" t="s">
        <v>75</v>
      </c>
      <c r="AY308" s="245" t="s">
        <v>137</v>
      </c>
    </row>
    <row r="309" s="14" customFormat="1">
      <c r="A309" s="14"/>
      <c r="B309" s="246"/>
      <c r="C309" s="247"/>
      <c r="D309" s="226" t="s">
        <v>228</v>
      </c>
      <c r="E309" s="248" t="s">
        <v>19</v>
      </c>
      <c r="F309" s="249" t="s">
        <v>175</v>
      </c>
      <c r="G309" s="247"/>
      <c r="H309" s="250">
        <v>9</v>
      </c>
      <c r="I309" s="251"/>
      <c r="J309" s="247"/>
      <c r="K309" s="247"/>
      <c r="L309" s="252"/>
      <c r="M309" s="253"/>
      <c r="N309" s="254"/>
      <c r="O309" s="254"/>
      <c r="P309" s="254"/>
      <c r="Q309" s="254"/>
      <c r="R309" s="254"/>
      <c r="S309" s="254"/>
      <c r="T309" s="25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6" t="s">
        <v>228</v>
      </c>
      <c r="AU309" s="256" t="s">
        <v>84</v>
      </c>
      <c r="AV309" s="14" t="s">
        <v>84</v>
      </c>
      <c r="AW309" s="14" t="s">
        <v>37</v>
      </c>
      <c r="AX309" s="14" t="s">
        <v>75</v>
      </c>
      <c r="AY309" s="256" t="s">
        <v>137</v>
      </c>
    </row>
    <row r="310" s="13" customFormat="1">
      <c r="A310" s="13"/>
      <c r="B310" s="236"/>
      <c r="C310" s="237"/>
      <c r="D310" s="226" t="s">
        <v>228</v>
      </c>
      <c r="E310" s="238" t="s">
        <v>19</v>
      </c>
      <c r="F310" s="239" t="s">
        <v>329</v>
      </c>
      <c r="G310" s="237"/>
      <c r="H310" s="238" t="s">
        <v>19</v>
      </c>
      <c r="I310" s="240"/>
      <c r="J310" s="237"/>
      <c r="K310" s="237"/>
      <c r="L310" s="241"/>
      <c r="M310" s="242"/>
      <c r="N310" s="243"/>
      <c r="O310" s="243"/>
      <c r="P310" s="243"/>
      <c r="Q310" s="243"/>
      <c r="R310" s="243"/>
      <c r="S310" s="243"/>
      <c r="T310" s="24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5" t="s">
        <v>228</v>
      </c>
      <c r="AU310" s="245" t="s">
        <v>84</v>
      </c>
      <c r="AV310" s="13" t="s">
        <v>82</v>
      </c>
      <c r="AW310" s="13" t="s">
        <v>37</v>
      </c>
      <c r="AX310" s="13" t="s">
        <v>75</v>
      </c>
      <c r="AY310" s="245" t="s">
        <v>137</v>
      </c>
    </row>
    <row r="311" s="14" customFormat="1">
      <c r="A311" s="14"/>
      <c r="B311" s="246"/>
      <c r="C311" s="247"/>
      <c r="D311" s="226" t="s">
        <v>228</v>
      </c>
      <c r="E311" s="248" t="s">
        <v>19</v>
      </c>
      <c r="F311" s="249" t="s">
        <v>205</v>
      </c>
      <c r="G311" s="247"/>
      <c r="H311" s="250">
        <v>15</v>
      </c>
      <c r="I311" s="251"/>
      <c r="J311" s="247"/>
      <c r="K311" s="247"/>
      <c r="L311" s="252"/>
      <c r="M311" s="253"/>
      <c r="N311" s="254"/>
      <c r="O311" s="254"/>
      <c r="P311" s="254"/>
      <c r="Q311" s="254"/>
      <c r="R311" s="254"/>
      <c r="S311" s="254"/>
      <c r="T311" s="25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6" t="s">
        <v>228</v>
      </c>
      <c r="AU311" s="256" t="s">
        <v>84</v>
      </c>
      <c r="AV311" s="14" t="s">
        <v>84</v>
      </c>
      <c r="AW311" s="14" t="s">
        <v>37</v>
      </c>
      <c r="AX311" s="14" t="s">
        <v>75</v>
      </c>
      <c r="AY311" s="256" t="s">
        <v>137</v>
      </c>
    </row>
    <row r="312" s="15" customFormat="1">
      <c r="A312" s="15"/>
      <c r="B312" s="257"/>
      <c r="C312" s="258"/>
      <c r="D312" s="226" t="s">
        <v>228</v>
      </c>
      <c r="E312" s="259" t="s">
        <v>19</v>
      </c>
      <c r="F312" s="260" t="s">
        <v>237</v>
      </c>
      <c r="G312" s="258"/>
      <c r="H312" s="261">
        <v>24</v>
      </c>
      <c r="I312" s="262"/>
      <c r="J312" s="258"/>
      <c r="K312" s="258"/>
      <c r="L312" s="263"/>
      <c r="M312" s="264"/>
      <c r="N312" s="265"/>
      <c r="O312" s="265"/>
      <c r="P312" s="265"/>
      <c r="Q312" s="265"/>
      <c r="R312" s="265"/>
      <c r="S312" s="265"/>
      <c r="T312" s="266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67" t="s">
        <v>228</v>
      </c>
      <c r="AU312" s="267" t="s">
        <v>84</v>
      </c>
      <c r="AV312" s="15" t="s">
        <v>155</v>
      </c>
      <c r="AW312" s="15" t="s">
        <v>37</v>
      </c>
      <c r="AX312" s="15" t="s">
        <v>82</v>
      </c>
      <c r="AY312" s="267" t="s">
        <v>137</v>
      </c>
    </row>
    <row r="313" s="2" customFormat="1" ht="24.15" customHeight="1">
      <c r="A313" s="39"/>
      <c r="B313" s="40"/>
      <c r="C313" s="270" t="s">
        <v>399</v>
      </c>
      <c r="D313" s="270" t="s">
        <v>286</v>
      </c>
      <c r="E313" s="271" t="s">
        <v>400</v>
      </c>
      <c r="F313" s="272" t="s">
        <v>401</v>
      </c>
      <c r="G313" s="273" t="s">
        <v>226</v>
      </c>
      <c r="H313" s="274">
        <v>24</v>
      </c>
      <c r="I313" s="275"/>
      <c r="J313" s="276">
        <f>ROUND(I313*H313,2)</f>
        <v>0</v>
      </c>
      <c r="K313" s="272" t="s">
        <v>19</v>
      </c>
      <c r="L313" s="277"/>
      <c r="M313" s="278" t="s">
        <v>19</v>
      </c>
      <c r="N313" s="279" t="s">
        <v>46</v>
      </c>
      <c r="O313" s="85"/>
      <c r="P313" s="222">
        <f>O313*H313</f>
        <v>0</v>
      </c>
      <c r="Q313" s="222">
        <v>0.001</v>
      </c>
      <c r="R313" s="222">
        <f>Q313*H313</f>
        <v>0.024</v>
      </c>
      <c r="S313" s="222">
        <v>0</v>
      </c>
      <c r="T313" s="223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24" t="s">
        <v>289</v>
      </c>
      <c r="AT313" s="224" t="s">
        <v>286</v>
      </c>
      <c r="AU313" s="224" t="s">
        <v>84</v>
      </c>
      <c r="AY313" s="18" t="s">
        <v>137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8" t="s">
        <v>82</v>
      </c>
      <c r="BK313" s="225">
        <f>ROUND(I313*H313,2)</f>
        <v>0</v>
      </c>
      <c r="BL313" s="18" t="s">
        <v>189</v>
      </c>
      <c r="BM313" s="224" t="s">
        <v>402</v>
      </c>
    </row>
    <row r="314" s="13" customFormat="1">
      <c r="A314" s="13"/>
      <c r="B314" s="236"/>
      <c r="C314" s="237"/>
      <c r="D314" s="226" t="s">
        <v>228</v>
      </c>
      <c r="E314" s="238" t="s">
        <v>19</v>
      </c>
      <c r="F314" s="239" t="s">
        <v>312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228</v>
      </c>
      <c r="AU314" s="245" t="s">
        <v>84</v>
      </c>
      <c r="AV314" s="13" t="s">
        <v>82</v>
      </c>
      <c r="AW314" s="13" t="s">
        <v>37</v>
      </c>
      <c r="AX314" s="13" t="s">
        <v>75</v>
      </c>
      <c r="AY314" s="245" t="s">
        <v>137</v>
      </c>
    </row>
    <row r="315" s="14" customFormat="1">
      <c r="A315" s="14"/>
      <c r="B315" s="246"/>
      <c r="C315" s="247"/>
      <c r="D315" s="226" t="s">
        <v>228</v>
      </c>
      <c r="E315" s="248" t="s">
        <v>19</v>
      </c>
      <c r="F315" s="249" t="s">
        <v>175</v>
      </c>
      <c r="G315" s="247"/>
      <c r="H315" s="250">
        <v>9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228</v>
      </c>
      <c r="AU315" s="256" t="s">
        <v>84</v>
      </c>
      <c r="AV315" s="14" t="s">
        <v>84</v>
      </c>
      <c r="AW315" s="14" t="s">
        <v>37</v>
      </c>
      <c r="AX315" s="14" t="s">
        <v>75</v>
      </c>
      <c r="AY315" s="256" t="s">
        <v>137</v>
      </c>
    </row>
    <row r="316" s="13" customFormat="1">
      <c r="A316" s="13"/>
      <c r="B316" s="236"/>
      <c r="C316" s="237"/>
      <c r="D316" s="226" t="s">
        <v>228</v>
      </c>
      <c r="E316" s="238" t="s">
        <v>19</v>
      </c>
      <c r="F316" s="239" t="s">
        <v>329</v>
      </c>
      <c r="G316" s="237"/>
      <c r="H316" s="238" t="s">
        <v>19</v>
      </c>
      <c r="I316" s="240"/>
      <c r="J316" s="237"/>
      <c r="K316" s="237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228</v>
      </c>
      <c r="AU316" s="245" t="s">
        <v>84</v>
      </c>
      <c r="AV316" s="13" t="s">
        <v>82</v>
      </c>
      <c r="AW316" s="13" t="s">
        <v>37</v>
      </c>
      <c r="AX316" s="13" t="s">
        <v>75</v>
      </c>
      <c r="AY316" s="245" t="s">
        <v>137</v>
      </c>
    </row>
    <row r="317" s="14" customFormat="1">
      <c r="A317" s="14"/>
      <c r="B317" s="246"/>
      <c r="C317" s="247"/>
      <c r="D317" s="226" t="s">
        <v>228</v>
      </c>
      <c r="E317" s="248" t="s">
        <v>19</v>
      </c>
      <c r="F317" s="249" t="s">
        <v>205</v>
      </c>
      <c r="G317" s="247"/>
      <c r="H317" s="250">
        <v>15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228</v>
      </c>
      <c r="AU317" s="256" t="s">
        <v>84</v>
      </c>
      <c r="AV317" s="14" t="s">
        <v>84</v>
      </c>
      <c r="AW317" s="14" t="s">
        <v>37</v>
      </c>
      <c r="AX317" s="14" t="s">
        <v>75</v>
      </c>
      <c r="AY317" s="256" t="s">
        <v>137</v>
      </c>
    </row>
    <row r="318" s="15" customFormat="1">
      <c r="A318" s="15"/>
      <c r="B318" s="257"/>
      <c r="C318" s="258"/>
      <c r="D318" s="226" t="s">
        <v>228</v>
      </c>
      <c r="E318" s="259" t="s">
        <v>19</v>
      </c>
      <c r="F318" s="260" t="s">
        <v>237</v>
      </c>
      <c r="G318" s="258"/>
      <c r="H318" s="261">
        <v>24</v>
      </c>
      <c r="I318" s="262"/>
      <c r="J318" s="258"/>
      <c r="K318" s="258"/>
      <c r="L318" s="263"/>
      <c r="M318" s="264"/>
      <c r="N318" s="265"/>
      <c r="O318" s="265"/>
      <c r="P318" s="265"/>
      <c r="Q318" s="265"/>
      <c r="R318" s="265"/>
      <c r="S318" s="265"/>
      <c r="T318" s="266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67" t="s">
        <v>228</v>
      </c>
      <c r="AU318" s="267" t="s">
        <v>84</v>
      </c>
      <c r="AV318" s="15" t="s">
        <v>155</v>
      </c>
      <c r="AW318" s="15" t="s">
        <v>37</v>
      </c>
      <c r="AX318" s="15" t="s">
        <v>82</v>
      </c>
      <c r="AY318" s="267" t="s">
        <v>137</v>
      </c>
    </row>
    <row r="319" s="2" customFormat="1" ht="78" customHeight="1">
      <c r="A319" s="39"/>
      <c r="B319" s="40"/>
      <c r="C319" s="270" t="s">
        <v>403</v>
      </c>
      <c r="D319" s="270" t="s">
        <v>286</v>
      </c>
      <c r="E319" s="271" t="s">
        <v>404</v>
      </c>
      <c r="F319" s="272" t="s">
        <v>405</v>
      </c>
      <c r="G319" s="273" t="s">
        <v>226</v>
      </c>
      <c r="H319" s="274">
        <v>0</v>
      </c>
      <c r="I319" s="275"/>
      <c r="J319" s="276">
        <f>ROUND(I319*H319,2)</f>
        <v>0</v>
      </c>
      <c r="K319" s="272" t="s">
        <v>19</v>
      </c>
      <c r="L319" s="277"/>
      <c r="M319" s="278" t="s">
        <v>19</v>
      </c>
      <c r="N319" s="279" t="s">
        <v>46</v>
      </c>
      <c r="O319" s="85"/>
      <c r="P319" s="222">
        <f>O319*H319</f>
        <v>0</v>
      </c>
      <c r="Q319" s="222">
        <v>0.001</v>
      </c>
      <c r="R319" s="222">
        <f>Q319*H319</f>
        <v>0</v>
      </c>
      <c r="S319" s="222">
        <v>0</v>
      </c>
      <c r="T319" s="223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24" t="s">
        <v>289</v>
      </c>
      <c r="AT319" s="224" t="s">
        <v>286</v>
      </c>
      <c r="AU319" s="224" t="s">
        <v>84</v>
      </c>
      <c r="AY319" s="18" t="s">
        <v>137</v>
      </c>
      <c r="BE319" s="225">
        <f>IF(N319="základní",J319,0)</f>
        <v>0</v>
      </c>
      <c r="BF319" s="225">
        <f>IF(N319="snížená",J319,0)</f>
        <v>0</v>
      </c>
      <c r="BG319" s="225">
        <f>IF(N319="zákl. přenesená",J319,0)</f>
        <v>0</v>
      </c>
      <c r="BH319" s="225">
        <f>IF(N319="sníž. přenesená",J319,0)</f>
        <v>0</v>
      </c>
      <c r="BI319" s="225">
        <f>IF(N319="nulová",J319,0)</f>
        <v>0</v>
      </c>
      <c r="BJ319" s="18" t="s">
        <v>82</v>
      </c>
      <c r="BK319" s="225">
        <f>ROUND(I319*H319,2)</f>
        <v>0</v>
      </c>
      <c r="BL319" s="18" t="s">
        <v>189</v>
      </c>
      <c r="BM319" s="224" t="s">
        <v>406</v>
      </c>
    </row>
    <row r="320" s="13" customFormat="1">
      <c r="A320" s="13"/>
      <c r="B320" s="236"/>
      <c r="C320" s="237"/>
      <c r="D320" s="226" t="s">
        <v>228</v>
      </c>
      <c r="E320" s="238" t="s">
        <v>19</v>
      </c>
      <c r="F320" s="239" t="s">
        <v>312</v>
      </c>
      <c r="G320" s="237"/>
      <c r="H320" s="238" t="s">
        <v>19</v>
      </c>
      <c r="I320" s="240"/>
      <c r="J320" s="237"/>
      <c r="K320" s="237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228</v>
      </c>
      <c r="AU320" s="245" t="s">
        <v>84</v>
      </c>
      <c r="AV320" s="13" t="s">
        <v>82</v>
      </c>
      <c r="AW320" s="13" t="s">
        <v>37</v>
      </c>
      <c r="AX320" s="13" t="s">
        <v>75</v>
      </c>
      <c r="AY320" s="245" t="s">
        <v>137</v>
      </c>
    </row>
    <row r="321" s="14" customFormat="1">
      <c r="A321" s="14"/>
      <c r="B321" s="246"/>
      <c r="C321" s="247"/>
      <c r="D321" s="226" t="s">
        <v>228</v>
      </c>
      <c r="E321" s="248" t="s">
        <v>19</v>
      </c>
      <c r="F321" s="249" t="s">
        <v>75</v>
      </c>
      <c r="G321" s="247"/>
      <c r="H321" s="250">
        <v>0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6" t="s">
        <v>228</v>
      </c>
      <c r="AU321" s="256" t="s">
        <v>84</v>
      </c>
      <c r="AV321" s="14" t="s">
        <v>84</v>
      </c>
      <c r="AW321" s="14" t="s">
        <v>37</v>
      </c>
      <c r="AX321" s="14" t="s">
        <v>75</v>
      </c>
      <c r="AY321" s="256" t="s">
        <v>137</v>
      </c>
    </row>
    <row r="322" s="13" customFormat="1">
      <c r="A322" s="13"/>
      <c r="B322" s="236"/>
      <c r="C322" s="237"/>
      <c r="D322" s="226" t="s">
        <v>228</v>
      </c>
      <c r="E322" s="238" t="s">
        <v>19</v>
      </c>
      <c r="F322" s="239" t="s">
        <v>329</v>
      </c>
      <c r="G322" s="237"/>
      <c r="H322" s="238" t="s">
        <v>19</v>
      </c>
      <c r="I322" s="240"/>
      <c r="J322" s="237"/>
      <c r="K322" s="237"/>
      <c r="L322" s="241"/>
      <c r="M322" s="242"/>
      <c r="N322" s="243"/>
      <c r="O322" s="243"/>
      <c r="P322" s="243"/>
      <c r="Q322" s="243"/>
      <c r="R322" s="243"/>
      <c r="S322" s="243"/>
      <c r="T322" s="24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5" t="s">
        <v>228</v>
      </c>
      <c r="AU322" s="245" t="s">
        <v>84</v>
      </c>
      <c r="AV322" s="13" t="s">
        <v>82</v>
      </c>
      <c r="AW322" s="13" t="s">
        <v>37</v>
      </c>
      <c r="AX322" s="13" t="s">
        <v>75</v>
      </c>
      <c r="AY322" s="245" t="s">
        <v>137</v>
      </c>
    </row>
    <row r="323" s="14" customFormat="1">
      <c r="A323" s="14"/>
      <c r="B323" s="246"/>
      <c r="C323" s="247"/>
      <c r="D323" s="226" t="s">
        <v>228</v>
      </c>
      <c r="E323" s="248" t="s">
        <v>19</v>
      </c>
      <c r="F323" s="249" t="s">
        <v>75</v>
      </c>
      <c r="G323" s="247"/>
      <c r="H323" s="250">
        <v>0</v>
      </c>
      <c r="I323" s="251"/>
      <c r="J323" s="247"/>
      <c r="K323" s="247"/>
      <c r="L323" s="252"/>
      <c r="M323" s="253"/>
      <c r="N323" s="254"/>
      <c r="O323" s="254"/>
      <c r="P323" s="254"/>
      <c r="Q323" s="254"/>
      <c r="R323" s="254"/>
      <c r="S323" s="254"/>
      <c r="T323" s="25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6" t="s">
        <v>228</v>
      </c>
      <c r="AU323" s="256" t="s">
        <v>84</v>
      </c>
      <c r="AV323" s="14" t="s">
        <v>84</v>
      </c>
      <c r="AW323" s="14" t="s">
        <v>37</v>
      </c>
      <c r="AX323" s="14" t="s">
        <v>75</v>
      </c>
      <c r="AY323" s="256" t="s">
        <v>137</v>
      </c>
    </row>
    <row r="324" s="15" customFormat="1">
      <c r="A324" s="15"/>
      <c r="B324" s="257"/>
      <c r="C324" s="258"/>
      <c r="D324" s="226" t="s">
        <v>228</v>
      </c>
      <c r="E324" s="259" t="s">
        <v>19</v>
      </c>
      <c r="F324" s="260" t="s">
        <v>237</v>
      </c>
      <c r="G324" s="258"/>
      <c r="H324" s="261">
        <v>0</v>
      </c>
      <c r="I324" s="262"/>
      <c r="J324" s="258"/>
      <c r="K324" s="258"/>
      <c r="L324" s="263"/>
      <c r="M324" s="264"/>
      <c r="N324" s="265"/>
      <c r="O324" s="265"/>
      <c r="P324" s="265"/>
      <c r="Q324" s="265"/>
      <c r="R324" s="265"/>
      <c r="S324" s="265"/>
      <c r="T324" s="266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T324" s="267" t="s">
        <v>228</v>
      </c>
      <c r="AU324" s="267" t="s">
        <v>84</v>
      </c>
      <c r="AV324" s="15" t="s">
        <v>155</v>
      </c>
      <c r="AW324" s="15" t="s">
        <v>37</v>
      </c>
      <c r="AX324" s="15" t="s">
        <v>82</v>
      </c>
      <c r="AY324" s="267" t="s">
        <v>137</v>
      </c>
    </row>
    <row r="325" s="2" customFormat="1" ht="37.8" customHeight="1">
      <c r="A325" s="39"/>
      <c r="B325" s="40"/>
      <c r="C325" s="213" t="s">
        <v>407</v>
      </c>
      <c r="D325" s="213" t="s">
        <v>140</v>
      </c>
      <c r="E325" s="214" t="s">
        <v>408</v>
      </c>
      <c r="F325" s="215" t="s">
        <v>409</v>
      </c>
      <c r="G325" s="216" t="s">
        <v>226</v>
      </c>
      <c r="H325" s="217">
        <v>4</v>
      </c>
      <c r="I325" s="218"/>
      <c r="J325" s="219">
        <f>ROUND(I325*H325,2)</f>
        <v>0</v>
      </c>
      <c r="K325" s="215" t="s">
        <v>282</v>
      </c>
      <c r="L325" s="45"/>
      <c r="M325" s="220" t="s">
        <v>19</v>
      </c>
      <c r="N325" s="221" t="s">
        <v>46</v>
      </c>
      <c r="O325" s="85"/>
      <c r="P325" s="222">
        <f>O325*H325</f>
        <v>0</v>
      </c>
      <c r="Q325" s="222">
        <v>0</v>
      </c>
      <c r="R325" s="222">
        <f>Q325*H325</f>
        <v>0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189</v>
      </c>
      <c r="AT325" s="224" t="s">
        <v>140</v>
      </c>
      <c r="AU325" s="224" t="s">
        <v>84</v>
      </c>
      <c r="AY325" s="18" t="s">
        <v>137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82</v>
      </c>
      <c r="BK325" s="225">
        <f>ROUND(I325*H325,2)</f>
        <v>0</v>
      </c>
      <c r="BL325" s="18" t="s">
        <v>189</v>
      </c>
      <c r="BM325" s="224" t="s">
        <v>410</v>
      </c>
    </row>
    <row r="326" s="2" customFormat="1">
      <c r="A326" s="39"/>
      <c r="B326" s="40"/>
      <c r="C326" s="41"/>
      <c r="D326" s="268" t="s">
        <v>284</v>
      </c>
      <c r="E326" s="41"/>
      <c r="F326" s="269" t="s">
        <v>411</v>
      </c>
      <c r="G326" s="41"/>
      <c r="H326" s="41"/>
      <c r="I326" s="228"/>
      <c r="J326" s="41"/>
      <c r="K326" s="41"/>
      <c r="L326" s="45"/>
      <c r="M326" s="229"/>
      <c r="N326" s="230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284</v>
      </c>
      <c r="AU326" s="18" t="s">
        <v>84</v>
      </c>
    </row>
    <row r="327" s="2" customFormat="1" ht="62.7" customHeight="1">
      <c r="A327" s="39"/>
      <c r="B327" s="40"/>
      <c r="C327" s="270" t="s">
        <v>412</v>
      </c>
      <c r="D327" s="270" t="s">
        <v>286</v>
      </c>
      <c r="E327" s="271" t="s">
        <v>413</v>
      </c>
      <c r="F327" s="272" t="s">
        <v>414</v>
      </c>
      <c r="G327" s="273" t="s">
        <v>226</v>
      </c>
      <c r="H327" s="274">
        <v>0</v>
      </c>
      <c r="I327" s="275"/>
      <c r="J327" s="276">
        <f>ROUND(I327*H327,2)</f>
        <v>0</v>
      </c>
      <c r="K327" s="272" t="s">
        <v>19</v>
      </c>
      <c r="L327" s="277"/>
      <c r="M327" s="278" t="s">
        <v>19</v>
      </c>
      <c r="N327" s="279" t="s">
        <v>46</v>
      </c>
      <c r="O327" s="85"/>
      <c r="P327" s="222">
        <f>O327*H327</f>
        <v>0</v>
      </c>
      <c r="Q327" s="222">
        <v>0.001</v>
      </c>
      <c r="R327" s="222">
        <f>Q327*H327</f>
        <v>0</v>
      </c>
      <c r="S327" s="222">
        <v>0</v>
      </c>
      <c r="T327" s="223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24" t="s">
        <v>289</v>
      </c>
      <c r="AT327" s="224" t="s">
        <v>286</v>
      </c>
      <c r="AU327" s="224" t="s">
        <v>84</v>
      </c>
      <c r="AY327" s="18" t="s">
        <v>137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8" t="s">
        <v>82</v>
      </c>
      <c r="BK327" s="225">
        <f>ROUND(I327*H327,2)</f>
        <v>0</v>
      </c>
      <c r="BL327" s="18" t="s">
        <v>189</v>
      </c>
      <c r="BM327" s="224" t="s">
        <v>415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312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4" customFormat="1">
      <c r="A329" s="14"/>
      <c r="B329" s="246"/>
      <c r="C329" s="247"/>
      <c r="D329" s="226" t="s">
        <v>228</v>
      </c>
      <c r="E329" s="248" t="s">
        <v>19</v>
      </c>
      <c r="F329" s="249" t="s">
        <v>75</v>
      </c>
      <c r="G329" s="247"/>
      <c r="H329" s="250">
        <v>0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228</v>
      </c>
      <c r="AU329" s="256" t="s">
        <v>84</v>
      </c>
      <c r="AV329" s="14" t="s">
        <v>84</v>
      </c>
      <c r="AW329" s="14" t="s">
        <v>37</v>
      </c>
      <c r="AX329" s="14" t="s">
        <v>75</v>
      </c>
      <c r="AY329" s="256" t="s">
        <v>137</v>
      </c>
    </row>
    <row r="330" s="13" customFormat="1">
      <c r="A330" s="13"/>
      <c r="B330" s="236"/>
      <c r="C330" s="237"/>
      <c r="D330" s="226" t="s">
        <v>228</v>
      </c>
      <c r="E330" s="238" t="s">
        <v>19</v>
      </c>
      <c r="F330" s="239" t="s">
        <v>329</v>
      </c>
      <c r="G330" s="237"/>
      <c r="H330" s="238" t="s">
        <v>19</v>
      </c>
      <c r="I330" s="240"/>
      <c r="J330" s="237"/>
      <c r="K330" s="237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228</v>
      </c>
      <c r="AU330" s="245" t="s">
        <v>84</v>
      </c>
      <c r="AV330" s="13" t="s">
        <v>82</v>
      </c>
      <c r="AW330" s="13" t="s">
        <v>37</v>
      </c>
      <c r="AX330" s="13" t="s">
        <v>75</v>
      </c>
      <c r="AY330" s="245" t="s">
        <v>137</v>
      </c>
    </row>
    <row r="331" s="14" customFormat="1">
      <c r="A331" s="14"/>
      <c r="B331" s="246"/>
      <c r="C331" s="247"/>
      <c r="D331" s="226" t="s">
        <v>228</v>
      </c>
      <c r="E331" s="248" t="s">
        <v>19</v>
      </c>
      <c r="F331" s="249" t="s">
        <v>75</v>
      </c>
      <c r="G331" s="247"/>
      <c r="H331" s="250">
        <v>0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228</v>
      </c>
      <c r="AU331" s="256" t="s">
        <v>84</v>
      </c>
      <c r="AV331" s="14" t="s">
        <v>84</v>
      </c>
      <c r="AW331" s="14" t="s">
        <v>37</v>
      </c>
      <c r="AX331" s="14" t="s">
        <v>75</v>
      </c>
      <c r="AY331" s="256" t="s">
        <v>137</v>
      </c>
    </row>
    <row r="332" s="15" customFormat="1">
      <c r="A332" s="15"/>
      <c r="B332" s="257"/>
      <c r="C332" s="258"/>
      <c r="D332" s="226" t="s">
        <v>228</v>
      </c>
      <c r="E332" s="259" t="s">
        <v>19</v>
      </c>
      <c r="F332" s="260" t="s">
        <v>237</v>
      </c>
      <c r="G332" s="258"/>
      <c r="H332" s="261">
        <v>0</v>
      </c>
      <c r="I332" s="262"/>
      <c r="J332" s="258"/>
      <c r="K332" s="258"/>
      <c r="L332" s="263"/>
      <c r="M332" s="264"/>
      <c r="N332" s="265"/>
      <c r="O332" s="265"/>
      <c r="P332" s="265"/>
      <c r="Q332" s="265"/>
      <c r="R332" s="265"/>
      <c r="S332" s="265"/>
      <c r="T332" s="26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7" t="s">
        <v>228</v>
      </c>
      <c r="AU332" s="267" t="s">
        <v>84</v>
      </c>
      <c r="AV332" s="15" t="s">
        <v>155</v>
      </c>
      <c r="AW332" s="15" t="s">
        <v>37</v>
      </c>
      <c r="AX332" s="15" t="s">
        <v>82</v>
      </c>
      <c r="AY332" s="267" t="s">
        <v>137</v>
      </c>
    </row>
    <row r="333" s="2" customFormat="1" ht="49.05" customHeight="1">
      <c r="A333" s="39"/>
      <c r="B333" s="40"/>
      <c r="C333" s="270" t="s">
        <v>416</v>
      </c>
      <c r="D333" s="270" t="s">
        <v>286</v>
      </c>
      <c r="E333" s="271" t="s">
        <v>417</v>
      </c>
      <c r="F333" s="272" t="s">
        <v>418</v>
      </c>
      <c r="G333" s="273" t="s">
        <v>226</v>
      </c>
      <c r="H333" s="274">
        <v>4</v>
      </c>
      <c r="I333" s="275"/>
      <c r="J333" s="276">
        <f>ROUND(I333*H333,2)</f>
        <v>0</v>
      </c>
      <c r="K333" s="272" t="s">
        <v>19</v>
      </c>
      <c r="L333" s="277"/>
      <c r="M333" s="278" t="s">
        <v>19</v>
      </c>
      <c r="N333" s="279" t="s">
        <v>46</v>
      </c>
      <c r="O333" s="85"/>
      <c r="P333" s="222">
        <f>O333*H333</f>
        <v>0</v>
      </c>
      <c r="Q333" s="222">
        <v>0.001</v>
      </c>
      <c r="R333" s="222">
        <f>Q333*H333</f>
        <v>0.0040000000000000001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289</v>
      </c>
      <c r="AT333" s="224" t="s">
        <v>286</v>
      </c>
      <c r="AU333" s="224" t="s">
        <v>84</v>
      </c>
      <c r="AY333" s="18" t="s">
        <v>137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82</v>
      </c>
      <c r="BK333" s="225">
        <f>ROUND(I333*H333,2)</f>
        <v>0</v>
      </c>
      <c r="BL333" s="18" t="s">
        <v>189</v>
      </c>
      <c r="BM333" s="224" t="s">
        <v>419</v>
      </c>
    </row>
    <row r="334" s="13" customFormat="1">
      <c r="A334" s="13"/>
      <c r="B334" s="236"/>
      <c r="C334" s="237"/>
      <c r="D334" s="226" t="s">
        <v>228</v>
      </c>
      <c r="E334" s="238" t="s">
        <v>19</v>
      </c>
      <c r="F334" s="239" t="s">
        <v>312</v>
      </c>
      <c r="G334" s="237"/>
      <c r="H334" s="238" t="s">
        <v>19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228</v>
      </c>
      <c r="AU334" s="245" t="s">
        <v>84</v>
      </c>
      <c r="AV334" s="13" t="s">
        <v>82</v>
      </c>
      <c r="AW334" s="13" t="s">
        <v>37</v>
      </c>
      <c r="AX334" s="13" t="s">
        <v>75</v>
      </c>
      <c r="AY334" s="245" t="s">
        <v>137</v>
      </c>
    </row>
    <row r="335" s="14" customFormat="1">
      <c r="A335" s="14"/>
      <c r="B335" s="246"/>
      <c r="C335" s="247"/>
      <c r="D335" s="226" t="s">
        <v>228</v>
      </c>
      <c r="E335" s="248" t="s">
        <v>19</v>
      </c>
      <c r="F335" s="249" t="s">
        <v>151</v>
      </c>
      <c r="G335" s="247"/>
      <c r="H335" s="250">
        <v>3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228</v>
      </c>
      <c r="AU335" s="256" t="s">
        <v>84</v>
      </c>
      <c r="AV335" s="14" t="s">
        <v>84</v>
      </c>
      <c r="AW335" s="14" t="s">
        <v>37</v>
      </c>
      <c r="AX335" s="14" t="s">
        <v>75</v>
      </c>
      <c r="AY335" s="256" t="s">
        <v>137</v>
      </c>
    </row>
    <row r="336" s="13" customFormat="1">
      <c r="A336" s="13"/>
      <c r="B336" s="236"/>
      <c r="C336" s="237"/>
      <c r="D336" s="226" t="s">
        <v>228</v>
      </c>
      <c r="E336" s="238" t="s">
        <v>19</v>
      </c>
      <c r="F336" s="239" t="s">
        <v>329</v>
      </c>
      <c r="G336" s="237"/>
      <c r="H336" s="238" t="s">
        <v>19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228</v>
      </c>
      <c r="AU336" s="245" t="s">
        <v>84</v>
      </c>
      <c r="AV336" s="13" t="s">
        <v>82</v>
      </c>
      <c r="AW336" s="13" t="s">
        <v>37</v>
      </c>
      <c r="AX336" s="13" t="s">
        <v>75</v>
      </c>
      <c r="AY336" s="245" t="s">
        <v>137</v>
      </c>
    </row>
    <row r="337" s="14" customFormat="1">
      <c r="A337" s="14"/>
      <c r="B337" s="246"/>
      <c r="C337" s="247"/>
      <c r="D337" s="226" t="s">
        <v>228</v>
      </c>
      <c r="E337" s="248" t="s">
        <v>19</v>
      </c>
      <c r="F337" s="249" t="s">
        <v>82</v>
      </c>
      <c r="G337" s="247"/>
      <c r="H337" s="250">
        <v>1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228</v>
      </c>
      <c r="AU337" s="256" t="s">
        <v>84</v>
      </c>
      <c r="AV337" s="14" t="s">
        <v>84</v>
      </c>
      <c r="AW337" s="14" t="s">
        <v>37</v>
      </c>
      <c r="AX337" s="14" t="s">
        <v>75</v>
      </c>
      <c r="AY337" s="256" t="s">
        <v>137</v>
      </c>
    </row>
    <row r="338" s="15" customFormat="1">
      <c r="A338" s="15"/>
      <c r="B338" s="257"/>
      <c r="C338" s="258"/>
      <c r="D338" s="226" t="s">
        <v>228</v>
      </c>
      <c r="E338" s="259" t="s">
        <v>19</v>
      </c>
      <c r="F338" s="260" t="s">
        <v>237</v>
      </c>
      <c r="G338" s="258"/>
      <c r="H338" s="261">
        <v>4</v>
      </c>
      <c r="I338" s="262"/>
      <c r="J338" s="258"/>
      <c r="K338" s="258"/>
      <c r="L338" s="263"/>
      <c r="M338" s="264"/>
      <c r="N338" s="265"/>
      <c r="O338" s="265"/>
      <c r="P338" s="265"/>
      <c r="Q338" s="265"/>
      <c r="R338" s="265"/>
      <c r="S338" s="265"/>
      <c r="T338" s="266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7" t="s">
        <v>228</v>
      </c>
      <c r="AU338" s="267" t="s">
        <v>84</v>
      </c>
      <c r="AV338" s="15" t="s">
        <v>155</v>
      </c>
      <c r="AW338" s="15" t="s">
        <v>37</v>
      </c>
      <c r="AX338" s="15" t="s">
        <v>82</v>
      </c>
      <c r="AY338" s="267" t="s">
        <v>137</v>
      </c>
    </row>
    <row r="339" s="2" customFormat="1" ht="37.8" customHeight="1">
      <c r="A339" s="39"/>
      <c r="B339" s="40"/>
      <c r="C339" s="213" t="s">
        <v>420</v>
      </c>
      <c r="D339" s="213" t="s">
        <v>140</v>
      </c>
      <c r="E339" s="214" t="s">
        <v>421</v>
      </c>
      <c r="F339" s="215" t="s">
        <v>422</v>
      </c>
      <c r="G339" s="216" t="s">
        <v>226</v>
      </c>
      <c r="H339" s="217">
        <v>17</v>
      </c>
      <c r="I339" s="218"/>
      <c r="J339" s="219">
        <f>ROUND(I339*H339,2)</f>
        <v>0</v>
      </c>
      <c r="K339" s="215" t="s">
        <v>282</v>
      </c>
      <c r="L339" s="45"/>
      <c r="M339" s="220" t="s">
        <v>19</v>
      </c>
      <c r="N339" s="221" t="s">
        <v>46</v>
      </c>
      <c r="O339" s="85"/>
      <c r="P339" s="222">
        <f>O339*H339</f>
        <v>0</v>
      </c>
      <c r="Q339" s="222">
        <v>0</v>
      </c>
      <c r="R339" s="222">
        <f>Q339*H339</f>
        <v>0</v>
      </c>
      <c r="S339" s="222">
        <v>0</v>
      </c>
      <c r="T339" s="223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24" t="s">
        <v>189</v>
      </c>
      <c r="AT339" s="224" t="s">
        <v>140</v>
      </c>
      <c r="AU339" s="224" t="s">
        <v>84</v>
      </c>
      <c r="AY339" s="18" t="s">
        <v>137</v>
      </c>
      <c r="BE339" s="225">
        <f>IF(N339="základní",J339,0)</f>
        <v>0</v>
      </c>
      <c r="BF339" s="225">
        <f>IF(N339="snížená",J339,0)</f>
        <v>0</v>
      </c>
      <c r="BG339" s="225">
        <f>IF(N339="zákl. přenesená",J339,0)</f>
        <v>0</v>
      </c>
      <c r="BH339" s="225">
        <f>IF(N339="sníž. přenesená",J339,0)</f>
        <v>0</v>
      </c>
      <c r="BI339" s="225">
        <f>IF(N339="nulová",J339,0)</f>
        <v>0</v>
      </c>
      <c r="BJ339" s="18" t="s">
        <v>82</v>
      </c>
      <c r="BK339" s="225">
        <f>ROUND(I339*H339,2)</f>
        <v>0</v>
      </c>
      <c r="BL339" s="18" t="s">
        <v>189</v>
      </c>
      <c r="BM339" s="224" t="s">
        <v>423</v>
      </c>
    </row>
    <row r="340" s="2" customFormat="1">
      <c r="A340" s="39"/>
      <c r="B340" s="40"/>
      <c r="C340" s="41"/>
      <c r="D340" s="268" t="s">
        <v>284</v>
      </c>
      <c r="E340" s="41"/>
      <c r="F340" s="269" t="s">
        <v>424</v>
      </c>
      <c r="G340" s="41"/>
      <c r="H340" s="41"/>
      <c r="I340" s="228"/>
      <c r="J340" s="41"/>
      <c r="K340" s="41"/>
      <c r="L340" s="45"/>
      <c r="M340" s="229"/>
      <c r="N340" s="230"/>
      <c r="O340" s="85"/>
      <c r="P340" s="85"/>
      <c r="Q340" s="85"/>
      <c r="R340" s="85"/>
      <c r="S340" s="85"/>
      <c r="T340" s="86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T340" s="18" t="s">
        <v>284</v>
      </c>
      <c r="AU340" s="18" t="s">
        <v>84</v>
      </c>
    </row>
    <row r="341" s="2" customFormat="1" ht="66.75" customHeight="1">
      <c r="A341" s="39"/>
      <c r="B341" s="40"/>
      <c r="C341" s="270" t="s">
        <v>425</v>
      </c>
      <c r="D341" s="270" t="s">
        <v>286</v>
      </c>
      <c r="E341" s="271" t="s">
        <v>426</v>
      </c>
      <c r="F341" s="272" t="s">
        <v>427</v>
      </c>
      <c r="G341" s="273" t="s">
        <v>226</v>
      </c>
      <c r="H341" s="274">
        <v>17</v>
      </c>
      <c r="I341" s="275"/>
      <c r="J341" s="276">
        <f>ROUND(I341*H341,2)</f>
        <v>0</v>
      </c>
      <c r="K341" s="272" t="s">
        <v>19</v>
      </c>
      <c r="L341" s="277"/>
      <c r="M341" s="278" t="s">
        <v>19</v>
      </c>
      <c r="N341" s="279" t="s">
        <v>46</v>
      </c>
      <c r="O341" s="85"/>
      <c r="P341" s="222">
        <f>O341*H341</f>
        <v>0</v>
      </c>
      <c r="Q341" s="222">
        <v>0.001</v>
      </c>
      <c r="R341" s="222">
        <f>Q341*H341</f>
        <v>0.017000000000000001</v>
      </c>
      <c r="S341" s="222">
        <v>0</v>
      </c>
      <c r="T341" s="223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289</v>
      </c>
      <c r="AT341" s="224" t="s">
        <v>286</v>
      </c>
      <c r="AU341" s="224" t="s">
        <v>84</v>
      </c>
      <c r="AY341" s="18" t="s">
        <v>137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82</v>
      </c>
      <c r="BK341" s="225">
        <f>ROUND(I341*H341,2)</f>
        <v>0</v>
      </c>
      <c r="BL341" s="18" t="s">
        <v>189</v>
      </c>
      <c r="BM341" s="224" t="s">
        <v>428</v>
      </c>
    </row>
    <row r="342" s="13" customFormat="1">
      <c r="A342" s="13"/>
      <c r="B342" s="236"/>
      <c r="C342" s="237"/>
      <c r="D342" s="226" t="s">
        <v>228</v>
      </c>
      <c r="E342" s="238" t="s">
        <v>19</v>
      </c>
      <c r="F342" s="239" t="s">
        <v>312</v>
      </c>
      <c r="G342" s="237"/>
      <c r="H342" s="238" t="s">
        <v>19</v>
      </c>
      <c r="I342" s="240"/>
      <c r="J342" s="237"/>
      <c r="K342" s="237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228</v>
      </c>
      <c r="AU342" s="245" t="s">
        <v>84</v>
      </c>
      <c r="AV342" s="13" t="s">
        <v>82</v>
      </c>
      <c r="AW342" s="13" t="s">
        <v>37</v>
      </c>
      <c r="AX342" s="13" t="s">
        <v>75</v>
      </c>
      <c r="AY342" s="245" t="s">
        <v>137</v>
      </c>
    </row>
    <row r="343" s="14" customFormat="1">
      <c r="A343" s="14"/>
      <c r="B343" s="246"/>
      <c r="C343" s="247"/>
      <c r="D343" s="226" t="s">
        <v>228</v>
      </c>
      <c r="E343" s="248" t="s">
        <v>19</v>
      </c>
      <c r="F343" s="249" t="s">
        <v>185</v>
      </c>
      <c r="G343" s="247"/>
      <c r="H343" s="250">
        <v>11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228</v>
      </c>
      <c r="AU343" s="256" t="s">
        <v>84</v>
      </c>
      <c r="AV343" s="14" t="s">
        <v>84</v>
      </c>
      <c r="AW343" s="14" t="s">
        <v>37</v>
      </c>
      <c r="AX343" s="14" t="s">
        <v>75</v>
      </c>
      <c r="AY343" s="256" t="s">
        <v>137</v>
      </c>
    </row>
    <row r="344" s="13" customFormat="1">
      <c r="A344" s="13"/>
      <c r="B344" s="236"/>
      <c r="C344" s="237"/>
      <c r="D344" s="226" t="s">
        <v>228</v>
      </c>
      <c r="E344" s="238" t="s">
        <v>19</v>
      </c>
      <c r="F344" s="239" t="s">
        <v>329</v>
      </c>
      <c r="G344" s="237"/>
      <c r="H344" s="238" t="s">
        <v>19</v>
      </c>
      <c r="I344" s="240"/>
      <c r="J344" s="237"/>
      <c r="K344" s="237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228</v>
      </c>
      <c r="AU344" s="245" t="s">
        <v>84</v>
      </c>
      <c r="AV344" s="13" t="s">
        <v>82</v>
      </c>
      <c r="AW344" s="13" t="s">
        <v>37</v>
      </c>
      <c r="AX344" s="13" t="s">
        <v>75</v>
      </c>
      <c r="AY344" s="245" t="s">
        <v>137</v>
      </c>
    </row>
    <row r="345" s="14" customFormat="1">
      <c r="A345" s="14"/>
      <c r="B345" s="246"/>
      <c r="C345" s="247"/>
      <c r="D345" s="226" t="s">
        <v>228</v>
      </c>
      <c r="E345" s="248" t="s">
        <v>19</v>
      </c>
      <c r="F345" s="249" t="s">
        <v>163</v>
      </c>
      <c r="G345" s="247"/>
      <c r="H345" s="250">
        <v>6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6" t="s">
        <v>228</v>
      </c>
      <c r="AU345" s="256" t="s">
        <v>84</v>
      </c>
      <c r="AV345" s="14" t="s">
        <v>84</v>
      </c>
      <c r="AW345" s="14" t="s">
        <v>37</v>
      </c>
      <c r="AX345" s="14" t="s">
        <v>75</v>
      </c>
      <c r="AY345" s="256" t="s">
        <v>137</v>
      </c>
    </row>
    <row r="346" s="15" customFormat="1">
      <c r="A346" s="15"/>
      <c r="B346" s="257"/>
      <c r="C346" s="258"/>
      <c r="D346" s="226" t="s">
        <v>228</v>
      </c>
      <c r="E346" s="259" t="s">
        <v>19</v>
      </c>
      <c r="F346" s="260" t="s">
        <v>237</v>
      </c>
      <c r="G346" s="258"/>
      <c r="H346" s="261">
        <v>17</v>
      </c>
      <c r="I346" s="262"/>
      <c r="J346" s="258"/>
      <c r="K346" s="258"/>
      <c r="L346" s="263"/>
      <c r="M346" s="264"/>
      <c r="N346" s="265"/>
      <c r="O346" s="265"/>
      <c r="P346" s="265"/>
      <c r="Q346" s="265"/>
      <c r="R346" s="265"/>
      <c r="S346" s="265"/>
      <c r="T346" s="26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7" t="s">
        <v>228</v>
      </c>
      <c r="AU346" s="267" t="s">
        <v>84</v>
      </c>
      <c r="AV346" s="15" t="s">
        <v>155</v>
      </c>
      <c r="AW346" s="15" t="s">
        <v>37</v>
      </c>
      <c r="AX346" s="15" t="s">
        <v>82</v>
      </c>
      <c r="AY346" s="267" t="s">
        <v>137</v>
      </c>
    </row>
    <row r="347" s="2" customFormat="1" ht="37.8" customHeight="1">
      <c r="A347" s="39"/>
      <c r="B347" s="40"/>
      <c r="C347" s="213" t="s">
        <v>429</v>
      </c>
      <c r="D347" s="213" t="s">
        <v>140</v>
      </c>
      <c r="E347" s="214" t="s">
        <v>430</v>
      </c>
      <c r="F347" s="215" t="s">
        <v>431</v>
      </c>
      <c r="G347" s="216" t="s">
        <v>226</v>
      </c>
      <c r="H347" s="217">
        <v>2</v>
      </c>
      <c r="I347" s="218"/>
      <c r="J347" s="219">
        <f>ROUND(I347*H347,2)</f>
        <v>0</v>
      </c>
      <c r="K347" s="215" t="s">
        <v>282</v>
      </c>
      <c r="L347" s="45"/>
      <c r="M347" s="220" t="s">
        <v>19</v>
      </c>
      <c r="N347" s="221" t="s">
        <v>46</v>
      </c>
      <c r="O347" s="85"/>
      <c r="P347" s="222">
        <f>O347*H347</f>
        <v>0</v>
      </c>
      <c r="Q347" s="222">
        <v>0</v>
      </c>
      <c r="R347" s="222">
        <f>Q347*H347</f>
        <v>0</v>
      </c>
      <c r="S347" s="222">
        <v>0</v>
      </c>
      <c r="T347" s="223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24" t="s">
        <v>189</v>
      </c>
      <c r="AT347" s="224" t="s">
        <v>140</v>
      </c>
      <c r="AU347" s="224" t="s">
        <v>84</v>
      </c>
      <c r="AY347" s="18" t="s">
        <v>137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8" t="s">
        <v>82</v>
      </c>
      <c r="BK347" s="225">
        <f>ROUND(I347*H347,2)</f>
        <v>0</v>
      </c>
      <c r="BL347" s="18" t="s">
        <v>189</v>
      </c>
      <c r="BM347" s="224" t="s">
        <v>432</v>
      </c>
    </row>
    <row r="348" s="2" customFormat="1">
      <c r="A348" s="39"/>
      <c r="B348" s="40"/>
      <c r="C348" s="41"/>
      <c r="D348" s="268" t="s">
        <v>284</v>
      </c>
      <c r="E348" s="41"/>
      <c r="F348" s="269" t="s">
        <v>433</v>
      </c>
      <c r="G348" s="41"/>
      <c r="H348" s="41"/>
      <c r="I348" s="228"/>
      <c r="J348" s="41"/>
      <c r="K348" s="41"/>
      <c r="L348" s="45"/>
      <c r="M348" s="229"/>
      <c r="N348" s="230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284</v>
      </c>
      <c r="AU348" s="18" t="s">
        <v>84</v>
      </c>
    </row>
    <row r="349" s="2" customFormat="1" ht="62.7" customHeight="1">
      <c r="A349" s="39"/>
      <c r="B349" s="40"/>
      <c r="C349" s="270" t="s">
        <v>434</v>
      </c>
      <c r="D349" s="270" t="s">
        <v>286</v>
      </c>
      <c r="E349" s="271" t="s">
        <v>435</v>
      </c>
      <c r="F349" s="272" t="s">
        <v>436</v>
      </c>
      <c r="G349" s="273" t="s">
        <v>226</v>
      </c>
      <c r="H349" s="274">
        <v>2</v>
      </c>
      <c r="I349" s="275"/>
      <c r="J349" s="276">
        <f>ROUND(I349*H349,2)</f>
        <v>0</v>
      </c>
      <c r="K349" s="272" t="s">
        <v>19</v>
      </c>
      <c r="L349" s="277"/>
      <c r="M349" s="278" t="s">
        <v>19</v>
      </c>
      <c r="N349" s="279" t="s">
        <v>46</v>
      </c>
      <c r="O349" s="85"/>
      <c r="P349" s="222">
        <f>O349*H349</f>
        <v>0</v>
      </c>
      <c r="Q349" s="222">
        <v>0.001</v>
      </c>
      <c r="R349" s="222">
        <f>Q349*H349</f>
        <v>0.002</v>
      </c>
      <c r="S349" s="222">
        <v>0</v>
      </c>
      <c r="T349" s="223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4" t="s">
        <v>289</v>
      </c>
      <c r="AT349" s="224" t="s">
        <v>286</v>
      </c>
      <c r="AU349" s="224" t="s">
        <v>84</v>
      </c>
      <c r="AY349" s="18" t="s">
        <v>137</v>
      </c>
      <c r="BE349" s="225">
        <f>IF(N349="základní",J349,0)</f>
        <v>0</v>
      </c>
      <c r="BF349" s="225">
        <f>IF(N349="snížená",J349,0)</f>
        <v>0</v>
      </c>
      <c r="BG349" s="225">
        <f>IF(N349="zákl. přenesená",J349,0)</f>
        <v>0</v>
      </c>
      <c r="BH349" s="225">
        <f>IF(N349="sníž. přenesená",J349,0)</f>
        <v>0</v>
      </c>
      <c r="BI349" s="225">
        <f>IF(N349="nulová",J349,0)</f>
        <v>0</v>
      </c>
      <c r="BJ349" s="18" t="s">
        <v>82</v>
      </c>
      <c r="BK349" s="225">
        <f>ROUND(I349*H349,2)</f>
        <v>0</v>
      </c>
      <c r="BL349" s="18" t="s">
        <v>189</v>
      </c>
      <c r="BM349" s="224" t="s">
        <v>437</v>
      </c>
    </row>
    <row r="350" s="13" customFormat="1">
      <c r="A350" s="13"/>
      <c r="B350" s="236"/>
      <c r="C350" s="237"/>
      <c r="D350" s="226" t="s">
        <v>228</v>
      </c>
      <c r="E350" s="238" t="s">
        <v>19</v>
      </c>
      <c r="F350" s="239" t="s">
        <v>312</v>
      </c>
      <c r="G350" s="237"/>
      <c r="H350" s="238" t="s">
        <v>19</v>
      </c>
      <c r="I350" s="240"/>
      <c r="J350" s="237"/>
      <c r="K350" s="237"/>
      <c r="L350" s="241"/>
      <c r="M350" s="242"/>
      <c r="N350" s="243"/>
      <c r="O350" s="243"/>
      <c r="P350" s="243"/>
      <c r="Q350" s="243"/>
      <c r="R350" s="243"/>
      <c r="S350" s="243"/>
      <c r="T350" s="24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5" t="s">
        <v>228</v>
      </c>
      <c r="AU350" s="245" t="s">
        <v>84</v>
      </c>
      <c r="AV350" s="13" t="s">
        <v>82</v>
      </c>
      <c r="AW350" s="13" t="s">
        <v>37</v>
      </c>
      <c r="AX350" s="13" t="s">
        <v>75</v>
      </c>
      <c r="AY350" s="245" t="s">
        <v>137</v>
      </c>
    </row>
    <row r="351" s="14" customFormat="1">
      <c r="A351" s="14"/>
      <c r="B351" s="246"/>
      <c r="C351" s="247"/>
      <c r="D351" s="226" t="s">
        <v>228</v>
      </c>
      <c r="E351" s="248" t="s">
        <v>19</v>
      </c>
      <c r="F351" s="249" t="s">
        <v>82</v>
      </c>
      <c r="G351" s="247"/>
      <c r="H351" s="250">
        <v>1</v>
      </c>
      <c r="I351" s="251"/>
      <c r="J351" s="247"/>
      <c r="K351" s="247"/>
      <c r="L351" s="252"/>
      <c r="M351" s="253"/>
      <c r="N351" s="254"/>
      <c r="O351" s="254"/>
      <c r="P351" s="254"/>
      <c r="Q351" s="254"/>
      <c r="R351" s="254"/>
      <c r="S351" s="254"/>
      <c r="T351" s="25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6" t="s">
        <v>228</v>
      </c>
      <c r="AU351" s="256" t="s">
        <v>84</v>
      </c>
      <c r="AV351" s="14" t="s">
        <v>84</v>
      </c>
      <c r="AW351" s="14" t="s">
        <v>37</v>
      </c>
      <c r="AX351" s="14" t="s">
        <v>75</v>
      </c>
      <c r="AY351" s="256" t="s">
        <v>137</v>
      </c>
    </row>
    <row r="352" s="13" customFormat="1">
      <c r="A352" s="13"/>
      <c r="B352" s="236"/>
      <c r="C352" s="237"/>
      <c r="D352" s="226" t="s">
        <v>228</v>
      </c>
      <c r="E352" s="238" t="s">
        <v>19</v>
      </c>
      <c r="F352" s="239" t="s">
        <v>329</v>
      </c>
      <c r="G352" s="237"/>
      <c r="H352" s="238" t="s">
        <v>19</v>
      </c>
      <c r="I352" s="240"/>
      <c r="J352" s="237"/>
      <c r="K352" s="237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228</v>
      </c>
      <c r="AU352" s="245" t="s">
        <v>84</v>
      </c>
      <c r="AV352" s="13" t="s">
        <v>82</v>
      </c>
      <c r="AW352" s="13" t="s">
        <v>37</v>
      </c>
      <c r="AX352" s="13" t="s">
        <v>75</v>
      </c>
      <c r="AY352" s="245" t="s">
        <v>137</v>
      </c>
    </row>
    <row r="353" s="14" customFormat="1">
      <c r="A353" s="14"/>
      <c r="B353" s="246"/>
      <c r="C353" s="247"/>
      <c r="D353" s="226" t="s">
        <v>228</v>
      </c>
      <c r="E353" s="248" t="s">
        <v>19</v>
      </c>
      <c r="F353" s="249" t="s">
        <v>82</v>
      </c>
      <c r="G353" s="247"/>
      <c r="H353" s="250">
        <v>1</v>
      </c>
      <c r="I353" s="251"/>
      <c r="J353" s="247"/>
      <c r="K353" s="247"/>
      <c r="L353" s="252"/>
      <c r="M353" s="253"/>
      <c r="N353" s="254"/>
      <c r="O353" s="254"/>
      <c r="P353" s="254"/>
      <c r="Q353" s="254"/>
      <c r="R353" s="254"/>
      <c r="S353" s="254"/>
      <c r="T353" s="255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6" t="s">
        <v>228</v>
      </c>
      <c r="AU353" s="256" t="s">
        <v>84</v>
      </c>
      <c r="AV353" s="14" t="s">
        <v>84</v>
      </c>
      <c r="AW353" s="14" t="s">
        <v>37</v>
      </c>
      <c r="AX353" s="14" t="s">
        <v>75</v>
      </c>
      <c r="AY353" s="256" t="s">
        <v>137</v>
      </c>
    </row>
    <row r="354" s="15" customFormat="1">
      <c r="A354" s="15"/>
      <c r="B354" s="257"/>
      <c r="C354" s="258"/>
      <c r="D354" s="226" t="s">
        <v>228</v>
      </c>
      <c r="E354" s="259" t="s">
        <v>19</v>
      </c>
      <c r="F354" s="260" t="s">
        <v>237</v>
      </c>
      <c r="G354" s="258"/>
      <c r="H354" s="261">
        <v>2</v>
      </c>
      <c r="I354" s="262"/>
      <c r="J354" s="258"/>
      <c r="K354" s="258"/>
      <c r="L354" s="263"/>
      <c r="M354" s="264"/>
      <c r="N354" s="265"/>
      <c r="O354" s="265"/>
      <c r="P354" s="265"/>
      <c r="Q354" s="265"/>
      <c r="R354" s="265"/>
      <c r="S354" s="265"/>
      <c r="T354" s="266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67" t="s">
        <v>228</v>
      </c>
      <c r="AU354" s="267" t="s">
        <v>84</v>
      </c>
      <c r="AV354" s="15" t="s">
        <v>155</v>
      </c>
      <c r="AW354" s="15" t="s">
        <v>37</v>
      </c>
      <c r="AX354" s="15" t="s">
        <v>82</v>
      </c>
      <c r="AY354" s="267" t="s">
        <v>137</v>
      </c>
    </row>
    <row r="355" s="2" customFormat="1" ht="49.05" customHeight="1">
      <c r="A355" s="39"/>
      <c r="B355" s="40"/>
      <c r="C355" s="213" t="s">
        <v>438</v>
      </c>
      <c r="D355" s="213" t="s">
        <v>140</v>
      </c>
      <c r="E355" s="214" t="s">
        <v>439</v>
      </c>
      <c r="F355" s="215" t="s">
        <v>440</v>
      </c>
      <c r="G355" s="216" t="s">
        <v>226</v>
      </c>
      <c r="H355" s="217">
        <v>19</v>
      </c>
      <c r="I355" s="218"/>
      <c r="J355" s="219">
        <f>ROUND(I355*H355,2)</f>
        <v>0</v>
      </c>
      <c r="K355" s="215" t="s">
        <v>282</v>
      </c>
      <c r="L355" s="45"/>
      <c r="M355" s="220" t="s">
        <v>19</v>
      </c>
      <c r="N355" s="221" t="s">
        <v>46</v>
      </c>
      <c r="O355" s="85"/>
      <c r="P355" s="222">
        <f>O355*H355</f>
        <v>0</v>
      </c>
      <c r="Q355" s="222">
        <v>0</v>
      </c>
      <c r="R355" s="222">
        <f>Q355*H355</f>
        <v>0</v>
      </c>
      <c r="S355" s="222">
        <v>0</v>
      </c>
      <c r="T355" s="223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4" t="s">
        <v>189</v>
      </c>
      <c r="AT355" s="224" t="s">
        <v>140</v>
      </c>
      <c r="AU355" s="224" t="s">
        <v>84</v>
      </c>
      <c r="AY355" s="18" t="s">
        <v>137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8" t="s">
        <v>82</v>
      </c>
      <c r="BK355" s="225">
        <f>ROUND(I355*H355,2)</f>
        <v>0</v>
      </c>
      <c r="BL355" s="18" t="s">
        <v>189</v>
      </c>
      <c r="BM355" s="224" t="s">
        <v>441</v>
      </c>
    </row>
    <row r="356" s="2" customFormat="1">
      <c r="A356" s="39"/>
      <c r="B356" s="40"/>
      <c r="C356" s="41"/>
      <c r="D356" s="268" t="s">
        <v>284</v>
      </c>
      <c r="E356" s="41"/>
      <c r="F356" s="269" t="s">
        <v>442</v>
      </c>
      <c r="G356" s="41"/>
      <c r="H356" s="41"/>
      <c r="I356" s="228"/>
      <c r="J356" s="41"/>
      <c r="K356" s="41"/>
      <c r="L356" s="45"/>
      <c r="M356" s="229"/>
      <c r="N356" s="230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284</v>
      </c>
      <c r="AU356" s="18" t="s">
        <v>84</v>
      </c>
    </row>
    <row r="357" s="2" customFormat="1" ht="76.35" customHeight="1">
      <c r="A357" s="39"/>
      <c r="B357" s="40"/>
      <c r="C357" s="270" t="s">
        <v>443</v>
      </c>
      <c r="D357" s="270" t="s">
        <v>286</v>
      </c>
      <c r="E357" s="271" t="s">
        <v>444</v>
      </c>
      <c r="F357" s="272" t="s">
        <v>445</v>
      </c>
      <c r="G357" s="273" t="s">
        <v>226</v>
      </c>
      <c r="H357" s="274">
        <v>8</v>
      </c>
      <c r="I357" s="275"/>
      <c r="J357" s="276">
        <f>ROUND(I357*H357,2)</f>
        <v>0</v>
      </c>
      <c r="K357" s="272" t="s">
        <v>19</v>
      </c>
      <c r="L357" s="277"/>
      <c r="M357" s="278" t="s">
        <v>19</v>
      </c>
      <c r="N357" s="279" t="s">
        <v>46</v>
      </c>
      <c r="O357" s="85"/>
      <c r="P357" s="222">
        <f>O357*H357</f>
        <v>0</v>
      </c>
      <c r="Q357" s="222">
        <v>0.001</v>
      </c>
      <c r="R357" s="222">
        <f>Q357*H357</f>
        <v>0.0080000000000000002</v>
      </c>
      <c r="S357" s="222">
        <v>0</v>
      </c>
      <c r="T357" s="223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24" t="s">
        <v>289</v>
      </c>
      <c r="AT357" s="224" t="s">
        <v>286</v>
      </c>
      <c r="AU357" s="224" t="s">
        <v>84</v>
      </c>
      <c r="AY357" s="18" t="s">
        <v>137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8" t="s">
        <v>82</v>
      </c>
      <c r="BK357" s="225">
        <f>ROUND(I357*H357,2)</f>
        <v>0</v>
      </c>
      <c r="BL357" s="18" t="s">
        <v>189</v>
      </c>
      <c r="BM357" s="224" t="s">
        <v>446</v>
      </c>
    </row>
    <row r="358" s="13" customFormat="1">
      <c r="A358" s="13"/>
      <c r="B358" s="236"/>
      <c r="C358" s="237"/>
      <c r="D358" s="226" t="s">
        <v>228</v>
      </c>
      <c r="E358" s="238" t="s">
        <v>19</v>
      </c>
      <c r="F358" s="239" t="s">
        <v>312</v>
      </c>
      <c r="G358" s="237"/>
      <c r="H358" s="238" t="s">
        <v>19</v>
      </c>
      <c r="I358" s="240"/>
      <c r="J358" s="237"/>
      <c r="K358" s="237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228</v>
      </c>
      <c r="AU358" s="245" t="s">
        <v>84</v>
      </c>
      <c r="AV358" s="13" t="s">
        <v>82</v>
      </c>
      <c r="AW358" s="13" t="s">
        <v>37</v>
      </c>
      <c r="AX358" s="13" t="s">
        <v>75</v>
      </c>
      <c r="AY358" s="245" t="s">
        <v>137</v>
      </c>
    </row>
    <row r="359" s="14" customFormat="1">
      <c r="A359" s="14"/>
      <c r="B359" s="246"/>
      <c r="C359" s="247"/>
      <c r="D359" s="226" t="s">
        <v>228</v>
      </c>
      <c r="E359" s="248" t="s">
        <v>19</v>
      </c>
      <c r="F359" s="249" t="s">
        <v>171</v>
      </c>
      <c r="G359" s="247"/>
      <c r="H359" s="250">
        <v>8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228</v>
      </c>
      <c r="AU359" s="256" t="s">
        <v>84</v>
      </c>
      <c r="AV359" s="14" t="s">
        <v>84</v>
      </c>
      <c r="AW359" s="14" t="s">
        <v>37</v>
      </c>
      <c r="AX359" s="14" t="s">
        <v>75</v>
      </c>
      <c r="AY359" s="256" t="s">
        <v>137</v>
      </c>
    </row>
    <row r="360" s="13" customFormat="1">
      <c r="A360" s="13"/>
      <c r="B360" s="236"/>
      <c r="C360" s="237"/>
      <c r="D360" s="226" t="s">
        <v>228</v>
      </c>
      <c r="E360" s="238" t="s">
        <v>19</v>
      </c>
      <c r="F360" s="239" t="s">
        <v>329</v>
      </c>
      <c r="G360" s="237"/>
      <c r="H360" s="238" t="s">
        <v>19</v>
      </c>
      <c r="I360" s="240"/>
      <c r="J360" s="237"/>
      <c r="K360" s="237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228</v>
      </c>
      <c r="AU360" s="245" t="s">
        <v>84</v>
      </c>
      <c r="AV360" s="13" t="s">
        <v>82</v>
      </c>
      <c r="AW360" s="13" t="s">
        <v>37</v>
      </c>
      <c r="AX360" s="13" t="s">
        <v>75</v>
      </c>
      <c r="AY360" s="245" t="s">
        <v>137</v>
      </c>
    </row>
    <row r="361" s="14" customFormat="1">
      <c r="A361" s="14"/>
      <c r="B361" s="246"/>
      <c r="C361" s="247"/>
      <c r="D361" s="226" t="s">
        <v>228</v>
      </c>
      <c r="E361" s="248" t="s">
        <v>19</v>
      </c>
      <c r="F361" s="249" t="s">
        <v>75</v>
      </c>
      <c r="G361" s="247"/>
      <c r="H361" s="250">
        <v>0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228</v>
      </c>
      <c r="AU361" s="256" t="s">
        <v>84</v>
      </c>
      <c r="AV361" s="14" t="s">
        <v>84</v>
      </c>
      <c r="AW361" s="14" t="s">
        <v>37</v>
      </c>
      <c r="AX361" s="14" t="s">
        <v>75</v>
      </c>
      <c r="AY361" s="256" t="s">
        <v>137</v>
      </c>
    </row>
    <row r="362" s="15" customFormat="1">
      <c r="A362" s="15"/>
      <c r="B362" s="257"/>
      <c r="C362" s="258"/>
      <c r="D362" s="226" t="s">
        <v>228</v>
      </c>
      <c r="E362" s="259" t="s">
        <v>19</v>
      </c>
      <c r="F362" s="260" t="s">
        <v>237</v>
      </c>
      <c r="G362" s="258"/>
      <c r="H362" s="261">
        <v>8</v>
      </c>
      <c r="I362" s="262"/>
      <c r="J362" s="258"/>
      <c r="K362" s="258"/>
      <c r="L362" s="263"/>
      <c r="M362" s="264"/>
      <c r="N362" s="265"/>
      <c r="O362" s="265"/>
      <c r="P362" s="265"/>
      <c r="Q362" s="265"/>
      <c r="R362" s="265"/>
      <c r="S362" s="265"/>
      <c r="T362" s="26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7" t="s">
        <v>228</v>
      </c>
      <c r="AU362" s="267" t="s">
        <v>84</v>
      </c>
      <c r="AV362" s="15" t="s">
        <v>155</v>
      </c>
      <c r="AW362" s="15" t="s">
        <v>37</v>
      </c>
      <c r="AX362" s="15" t="s">
        <v>82</v>
      </c>
      <c r="AY362" s="267" t="s">
        <v>137</v>
      </c>
    </row>
    <row r="363" s="2" customFormat="1" ht="90" customHeight="1">
      <c r="A363" s="39"/>
      <c r="B363" s="40"/>
      <c r="C363" s="270" t="s">
        <v>447</v>
      </c>
      <c r="D363" s="270" t="s">
        <v>286</v>
      </c>
      <c r="E363" s="271" t="s">
        <v>448</v>
      </c>
      <c r="F363" s="272" t="s">
        <v>449</v>
      </c>
      <c r="G363" s="273" t="s">
        <v>226</v>
      </c>
      <c r="H363" s="274">
        <v>11</v>
      </c>
      <c r="I363" s="275"/>
      <c r="J363" s="276">
        <f>ROUND(I363*H363,2)</f>
        <v>0</v>
      </c>
      <c r="K363" s="272" t="s">
        <v>19</v>
      </c>
      <c r="L363" s="277"/>
      <c r="M363" s="278" t="s">
        <v>19</v>
      </c>
      <c r="N363" s="279" t="s">
        <v>46</v>
      </c>
      <c r="O363" s="85"/>
      <c r="P363" s="222">
        <f>O363*H363</f>
        <v>0</v>
      </c>
      <c r="Q363" s="222">
        <v>0.001</v>
      </c>
      <c r="R363" s="222">
        <f>Q363*H363</f>
        <v>0.010999999999999999</v>
      </c>
      <c r="S363" s="222">
        <v>0</v>
      </c>
      <c r="T363" s="223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24" t="s">
        <v>289</v>
      </c>
      <c r="AT363" s="224" t="s">
        <v>286</v>
      </c>
      <c r="AU363" s="224" t="s">
        <v>84</v>
      </c>
      <c r="AY363" s="18" t="s">
        <v>137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8" t="s">
        <v>82</v>
      </c>
      <c r="BK363" s="225">
        <f>ROUND(I363*H363,2)</f>
        <v>0</v>
      </c>
      <c r="BL363" s="18" t="s">
        <v>189</v>
      </c>
      <c r="BM363" s="224" t="s">
        <v>450</v>
      </c>
    </row>
    <row r="364" s="13" customFormat="1">
      <c r="A364" s="13"/>
      <c r="B364" s="236"/>
      <c r="C364" s="237"/>
      <c r="D364" s="226" t="s">
        <v>228</v>
      </c>
      <c r="E364" s="238" t="s">
        <v>19</v>
      </c>
      <c r="F364" s="239" t="s">
        <v>312</v>
      </c>
      <c r="G364" s="237"/>
      <c r="H364" s="238" t="s">
        <v>19</v>
      </c>
      <c r="I364" s="240"/>
      <c r="J364" s="237"/>
      <c r="K364" s="237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228</v>
      </c>
      <c r="AU364" s="245" t="s">
        <v>84</v>
      </c>
      <c r="AV364" s="13" t="s">
        <v>82</v>
      </c>
      <c r="AW364" s="13" t="s">
        <v>37</v>
      </c>
      <c r="AX364" s="13" t="s">
        <v>75</v>
      </c>
      <c r="AY364" s="245" t="s">
        <v>137</v>
      </c>
    </row>
    <row r="365" s="14" customFormat="1">
      <c r="A365" s="14"/>
      <c r="B365" s="246"/>
      <c r="C365" s="247"/>
      <c r="D365" s="226" t="s">
        <v>228</v>
      </c>
      <c r="E365" s="248" t="s">
        <v>19</v>
      </c>
      <c r="F365" s="249" t="s">
        <v>84</v>
      </c>
      <c r="G365" s="247"/>
      <c r="H365" s="250">
        <v>2</v>
      </c>
      <c r="I365" s="251"/>
      <c r="J365" s="247"/>
      <c r="K365" s="247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228</v>
      </c>
      <c r="AU365" s="256" t="s">
        <v>84</v>
      </c>
      <c r="AV365" s="14" t="s">
        <v>84</v>
      </c>
      <c r="AW365" s="14" t="s">
        <v>37</v>
      </c>
      <c r="AX365" s="14" t="s">
        <v>75</v>
      </c>
      <c r="AY365" s="256" t="s">
        <v>137</v>
      </c>
    </row>
    <row r="366" s="13" customFormat="1">
      <c r="A366" s="13"/>
      <c r="B366" s="236"/>
      <c r="C366" s="237"/>
      <c r="D366" s="226" t="s">
        <v>228</v>
      </c>
      <c r="E366" s="238" t="s">
        <v>19</v>
      </c>
      <c r="F366" s="239" t="s">
        <v>329</v>
      </c>
      <c r="G366" s="237"/>
      <c r="H366" s="238" t="s">
        <v>19</v>
      </c>
      <c r="I366" s="240"/>
      <c r="J366" s="237"/>
      <c r="K366" s="237"/>
      <c r="L366" s="241"/>
      <c r="M366" s="242"/>
      <c r="N366" s="243"/>
      <c r="O366" s="243"/>
      <c r="P366" s="243"/>
      <c r="Q366" s="243"/>
      <c r="R366" s="243"/>
      <c r="S366" s="243"/>
      <c r="T366" s="24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5" t="s">
        <v>228</v>
      </c>
      <c r="AU366" s="245" t="s">
        <v>84</v>
      </c>
      <c r="AV366" s="13" t="s">
        <v>82</v>
      </c>
      <c r="AW366" s="13" t="s">
        <v>37</v>
      </c>
      <c r="AX366" s="13" t="s">
        <v>75</v>
      </c>
      <c r="AY366" s="245" t="s">
        <v>137</v>
      </c>
    </row>
    <row r="367" s="14" customFormat="1">
      <c r="A367" s="14"/>
      <c r="B367" s="246"/>
      <c r="C367" s="247"/>
      <c r="D367" s="226" t="s">
        <v>228</v>
      </c>
      <c r="E367" s="248" t="s">
        <v>19</v>
      </c>
      <c r="F367" s="249" t="s">
        <v>175</v>
      </c>
      <c r="G367" s="247"/>
      <c r="H367" s="250">
        <v>9</v>
      </c>
      <c r="I367" s="251"/>
      <c r="J367" s="247"/>
      <c r="K367" s="247"/>
      <c r="L367" s="252"/>
      <c r="M367" s="253"/>
      <c r="N367" s="254"/>
      <c r="O367" s="254"/>
      <c r="P367" s="254"/>
      <c r="Q367" s="254"/>
      <c r="R367" s="254"/>
      <c r="S367" s="254"/>
      <c r="T367" s="25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6" t="s">
        <v>228</v>
      </c>
      <c r="AU367" s="256" t="s">
        <v>84</v>
      </c>
      <c r="AV367" s="14" t="s">
        <v>84</v>
      </c>
      <c r="AW367" s="14" t="s">
        <v>37</v>
      </c>
      <c r="AX367" s="14" t="s">
        <v>75</v>
      </c>
      <c r="AY367" s="256" t="s">
        <v>137</v>
      </c>
    </row>
    <row r="368" s="15" customFormat="1">
      <c r="A368" s="15"/>
      <c r="B368" s="257"/>
      <c r="C368" s="258"/>
      <c r="D368" s="226" t="s">
        <v>228</v>
      </c>
      <c r="E368" s="259" t="s">
        <v>19</v>
      </c>
      <c r="F368" s="260" t="s">
        <v>237</v>
      </c>
      <c r="G368" s="258"/>
      <c r="H368" s="261">
        <v>11</v>
      </c>
      <c r="I368" s="262"/>
      <c r="J368" s="258"/>
      <c r="K368" s="258"/>
      <c r="L368" s="263"/>
      <c r="M368" s="264"/>
      <c r="N368" s="265"/>
      <c r="O368" s="265"/>
      <c r="P368" s="265"/>
      <c r="Q368" s="265"/>
      <c r="R368" s="265"/>
      <c r="S368" s="265"/>
      <c r="T368" s="26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7" t="s">
        <v>228</v>
      </c>
      <c r="AU368" s="267" t="s">
        <v>84</v>
      </c>
      <c r="AV368" s="15" t="s">
        <v>155</v>
      </c>
      <c r="AW368" s="15" t="s">
        <v>37</v>
      </c>
      <c r="AX368" s="15" t="s">
        <v>82</v>
      </c>
      <c r="AY368" s="267" t="s">
        <v>137</v>
      </c>
    </row>
    <row r="369" s="2" customFormat="1" ht="90" customHeight="1">
      <c r="A369" s="39"/>
      <c r="B369" s="40"/>
      <c r="C369" s="270" t="s">
        <v>451</v>
      </c>
      <c r="D369" s="270" t="s">
        <v>286</v>
      </c>
      <c r="E369" s="271" t="s">
        <v>452</v>
      </c>
      <c r="F369" s="272" t="s">
        <v>453</v>
      </c>
      <c r="G369" s="273" t="s">
        <v>226</v>
      </c>
      <c r="H369" s="274">
        <v>0</v>
      </c>
      <c r="I369" s="275"/>
      <c r="J369" s="276">
        <f>ROUND(I369*H369,2)</f>
        <v>0</v>
      </c>
      <c r="K369" s="272" t="s">
        <v>19</v>
      </c>
      <c r="L369" s="277"/>
      <c r="M369" s="278" t="s">
        <v>19</v>
      </c>
      <c r="N369" s="279" t="s">
        <v>46</v>
      </c>
      <c r="O369" s="85"/>
      <c r="P369" s="222">
        <f>O369*H369</f>
        <v>0</v>
      </c>
      <c r="Q369" s="222">
        <v>0.001</v>
      </c>
      <c r="R369" s="222">
        <f>Q369*H369</f>
        <v>0</v>
      </c>
      <c r="S369" s="222">
        <v>0</v>
      </c>
      <c r="T369" s="223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24" t="s">
        <v>289</v>
      </c>
      <c r="AT369" s="224" t="s">
        <v>286</v>
      </c>
      <c r="AU369" s="224" t="s">
        <v>84</v>
      </c>
      <c r="AY369" s="18" t="s">
        <v>137</v>
      </c>
      <c r="BE369" s="225">
        <f>IF(N369="základní",J369,0)</f>
        <v>0</v>
      </c>
      <c r="BF369" s="225">
        <f>IF(N369="snížená",J369,0)</f>
        <v>0</v>
      </c>
      <c r="BG369" s="225">
        <f>IF(N369="zákl. přenesená",J369,0)</f>
        <v>0</v>
      </c>
      <c r="BH369" s="225">
        <f>IF(N369="sníž. přenesená",J369,0)</f>
        <v>0</v>
      </c>
      <c r="BI369" s="225">
        <f>IF(N369="nulová",J369,0)</f>
        <v>0</v>
      </c>
      <c r="BJ369" s="18" t="s">
        <v>82</v>
      </c>
      <c r="BK369" s="225">
        <f>ROUND(I369*H369,2)</f>
        <v>0</v>
      </c>
      <c r="BL369" s="18" t="s">
        <v>189</v>
      </c>
      <c r="BM369" s="224" t="s">
        <v>454</v>
      </c>
    </row>
    <row r="370" s="13" customFormat="1">
      <c r="A370" s="13"/>
      <c r="B370" s="236"/>
      <c r="C370" s="237"/>
      <c r="D370" s="226" t="s">
        <v>228</v>
      </c>
      <c r="E370" s="238" t="s">
        <v>19</v>
      </c>
      <c r="F370" s="239" t="s">
        <v>312</v>
      </c>
      <c r="G370" s="237"/>
      <c r="H370" s="238" t="s">
        <v>19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228</v>
      </c>
      <c r="AU370" s="245" t="s">
        <v>84</v>
      </c>
      <c r="AV370" s="13" t="s">
        <v>82</v>
      </c>
      <c r="AW370" s="13" t="s">
        <v>37</v>
      </c>
      <c r="AX370" s="13" t="s">
        <v>75</v>
      </c>
      <c r="AY370" s="245" t="s">
        <v>137</v>
      </c>
    </row>
    <row r="371" s="14" customFormat="1">
      <c r="A371" s="14"/>
      <c r="B371" s="246"/>
      <c r="C371" s="247"/>
      <c r="D371" s="226" t="s">
        <v>228</v>
      </c>
      <c r="E371" s="248" t="s">
        <v>19</v>
      </c>
      <c r="F371" s="249" t="s">
        <v>75</v>
      </c>
      <c r="G371" s="247"/>
      <c r="H371" s="250">
        <v>0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228</v>
      </c>
      <c r="AU371" s="256" t="s">
        <v>84</v>
      </c>
      <c r="AV371" s="14" t="s">
        <v>84</v>
      </c>
      <c r="AW371" s="14" t="s">
        <v>37</v>
      </c>
      <c r="AX371" s="14" t="s">
        <v>75</v>
      </c>
      <c r="AY371" s="256" t="s">
        <v>137</v>
      </c>
    </row>
    <row r="372" s="13" customFormat="1">
      <c r="A372" s="13"/>
      <c r="B372" s="236"/>
      <c r="C372" s="237"/>
      <c r="D372" s="226" t="s">
        <v>228</v>
      </c>
      <c r="E372" s="238" t="s">
        <v>19</v>
      </c>
      <c r="F372" s="239" t="s">
        <v>329</v>
      </c>
      <c r="G372" s="237"/>
      <c r="H372" s="238" t="s">
        <v>19</v>
      </c>
      <c r="I372" s="240"/>
      <c r="J372" s="237"/>
      <c r="K372" s="237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228</v>
      </c>
      <c r="AU372" s="245" t="s">
        <v>84</v>
      </c>
      <c r="AV372" s="13" t="s">
        <v>82</v>
      </c>
      <c r="AW372" s="13" t="s">
        <v>37</v>
      </c>
      <c r="AX372" s="13" t="s">
        <v>75</v>
      </c>
      <c r="AY372" s="245" t="s">
        <v>137</v>
      </c>
    </row>
    <row r="373" s="14" customFormat="1">
      <c r="A373" s="14"/>
      <c r="B373" s="246"/>
      <c r="C373" s="247"/>
      <c r="D373" s="226" t="s">
        <v>228</v>
      </c>
      <c r="E373" s="248" t="s">
        <v>19</v>
      </c>
      <c r="F373" s="249" t="s">
        <v>75</v>
      </c>
      <c r="G373" s="247"/>
      <c r="H373" s="250">
        <v>0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228</v>
      </c>
      <c r="AU373" s="256" t="s">
        <v>84</v>
      </c>
      <c r="AV373" s="14" t="s">
        <v>84</v>
      </c>
      <c r="AW373" s="14" t="s">
        <v>37</v>
      </c>
      <c r="AX373" s="14" t="s">
        <v>75</v>
      </c>
      <c r="AY373" s="256" t="s">
        <v>137</v>
      </c>
    </row>
    <row r="374" s="15" customFormat="1">
      <c r="A374" s="15"/>
      <c r="B374" s="257"/>
      <c r="C374" s="258"/>
      <c r="D374" s="226" t="s">
        <v>228</v>
      </c>
      <c r="E374" s="259" t="s">
        <v>19</v>
      </c>
      <c r="F374" s="260" t="s">
        <v>237</v>
      </c>
      <c r="G374" s="258"/>
      <c r="H374" s="261">
        <v>0</v>
      </c>
      <c r="I374" s="262"/>
      <c r="J374" s="258"/>
      <c r="K374" s="258"/>
      <c r="L374" s="263"/>
      <c r="M374" s="264"/>
      <c r="N374" s="265"/>
      <c r="O374" s="265"/>
      <c r="P374" s="265"/>
      <c r="Q374" s="265"/>
      <c r="R374" s="265"/>
      <c r="S374" s="265"/>
      <c r="T374" s="266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7" t="s">
        <v>228</v>
      </c>
      <c r="AU374" s="267" t="s">
        <v>84</v>
      </c>
      <c r="AV374" s="15" t="s">
        <v>155</v>
      </c>
      <c r="AW374" s="15" t="s">
        <v>37</v>
      </c>
      <c r="AX374" s="15" t="s">
        <v>82</v>
      </c>
      <c r="AY374" s="267" t="s">
        <v>137</v>
      </c>
    </row>
    <row r="375" s="2" customFormat="1" ht="37.8" customHeight="1">
      <c r="A375" s="39"/>
      <c r="B375" s="40"/>
      <c r="C375" s="213" t="s">
        <v>455</v>
      </c>
      <c r="D375" s="213" t="s">
        <v>140</v>
      </c>
      <c r="E375" s="214" t="s">
        <v>456</v>
      </c>
      <c r="F375" s="215" t="s">
        <v>457</v>
      </c>
      <c r="G375" s="216" t="s">
        <v>226</v>
      </c>
      <c r="H375" s="217">
        <v>12</v>
      </c>
      <c r="I375" s="218"/>
      <c r="J375" s="219">
        <f>ROUND(I375*H375,2)</f>
        <v>0</v>
      </c>
      <c r="K375" s="215" t="s">
        <v>282</v>
      </c>
      <c r="L375" s="45"/>
      <c r="M375" s="220" t="s">
        <v>19</v>
      </c>
      <c r="N375" s="221" t="s">
        <v>46</v>
      </c>
      <c r="O375" s="85"/>
      <c r="P375" s="222">
        <f>O375*H375</f>
        <v>0</v>
      </c>
      <c r="Q375" s="222">
        <v>0</v>
      </c>
      <c r="R375" s="222">
        <f>Q375*H375</f>
        <v>0</v>
      </c>
      <c r="S375" s="222">
        <v>0</v>
      </c>
      <c r="T375" s="223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24" t="s">
        <v>189</v>
      </c>
      <c r="AT375" s="224" t="s">
        <v>140</v>
      </c>
      <c r="AU375" s="224" t="s">
        <v>84</v>
      </c>
      <c r="AY375" s="18" t="s">
        <v>137</v>
      </c>
      <c r="BE375" s="225">
        <f>IF(N375="základní",J375,0)</f>
        <v>0</v>
      </c>
      <c r="BF375" s="225">
        <f>IF(N375="snížená",J375,0)</f>
        <v>0</v>
      </c>
      <c r="BG375" s="225">
        <f>IF(N375="zákl. přenesená",J375,0)</f>
        <v>0</v>
      </c>
      <c r="BH375" s="225">
        <f>IF(N375="sníž. přenesená",J375,0)</f>
        <v>0</v>
      </c>
      <c r="BI375" s="225">
        <f>IF(N375="nulová",J375,0)</f>
        <v>0</v>
      </c>
      <c r="BJ375" s="18" t="s">
        <v>82</v>
      </c>
      <c r="BK375" s="225">
        <f>ROUND(I375*H375,2)</f>
        <v>0</v>
      </c>
      <c r="BL375" s="18" t="s">
        <v>189</v>
      </c>
      <c r="BM375" s="224" t="s">
        <v>458</v>
      </c>
    </row>
    <row r="376" s="2" customFormat="1">
      <c r="A376" s="39"/>
      <c r="B376" s="40"/>
      <c r="C376" s="41"/>
      <c r="D376" s="268" t="s">
        <v>284</v>
      </c>
      <c r="E376" s="41"/>
      <c r="F376" s="269" t="s">
        <v>459</v>
      </c>
      <c r="G376" s="41"/>
      <c r="H376" s="41"/>
      <c r="I376" s="228"/>
      <c r="J376" s="41"/>
      <c r="K376" s="41"/>
      <c r="L376" s="45"/>
      <c r="M376" s="229"/>
      <c r="N376" s="230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284</v>
      </c>
      <c r="AU376" s="18" t="s">
        <v>84</v>
      </c>
    </row>
    <row r="377" s="2" customFormat="1" ht="62.7" customHeight="1">
      <c r="A377" s="39"/>
      <c r="B377" s="40"/>
      <c r="C377" s="270" t="s">
        <v>460</v>
      </c>
      <c r="D377" s="270" t="s">
        <v>286</v>
      </c>
      <c r="E377" s="271" t="s">
        <v>461</v>
      </c>
      <c r="F377" s="272" t="s">
        <v>462</v>
      </c>
      <c r="G377" s="273" t="s">
        <v>226</v>
      </c>
      <c r="H377" s="274">
        <v>12</v>
      </c>
      <c r="I377" s="275"/>
      <c r="J377" s="276">
        <f>ROUND(I377*H377,2)</f>
        <v>0</v>
      </c>
      <c r="K377" s="272" t="s">
        <v>19</v>
      </c>
      <c r="L377" s="277"/>
      <c r="M377" s="278" t="s">
        <v>19</v>
      </c>
      <c r="N377" s="279" t="s">
        <v>46</v>
      </c>
      <c r="O377" s="85"/>
      <c r="P377" s="222">
        <f>O377*H377</f>
        <v>0</v>
      </c>
      <c r="Q377" s="222">
        <v>0.001</v>
      </c>
      <c r="R377" s="222">
        <f>Q377*H377</f>
        <v>0.012</v>
      </c>
      <c r="S377" s="222">
        <v>0</v>
      </c>
      <c r="T377" s="223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4" t="s">
        <v>289</v>
      </c>
      <c r="AT377" s="224" t="s">
        <v>286</v>
      </c>
      <c r="AU377" s="224" t="s">
        <v>84</v>
      </c>
      <c r="AY377" s="18" t="s">
        <v>137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8" t="s">
        <v>82</v>
      </c>
      <c r="BK377" s="225">
        <f>ROUND(I377*H377,2)</f>
        <v>0</v>
      </c>
      <c r="BL377" s="18" t="s">
        <v>189</v>
      </c>
      <c r="BM377" s="224" t="s">
        <v>463</v>
      </c>
    </row>
    <row r="378" s="13" customFormat="1">
      <c r="A378" s="13"/>
      <c r="B378" s="236"/>
      <c r="C378" s="237"/>
      <c r="D378" s="226" t="s">
        <v>228</v>
      </c>
      <c r="E378" s="238" t="s">
        <v>19</v>
      </c>
      <c r="F378" s="239" t="s">
        <v>312</v>
      </c>
      <c r="G378" s="237"/>
      <c r="H378" s="238" t="s">
        <v>19</v>
      </c>
      <c r="I378" s="240"/>
      <c r="J378" s="237"/>
      <c r="K378" s="237"/>
      <c r="L378" s="241"/>
      <c r="M378" s="242"/>
      <c r="N378" s="243"/>
      <c r="O378" s="243"/>
      <c r="P378" s="243"/>
      <c r="Q378" s="243"/>
      <c r="R378" s="243"/>
      <c r="S378" s="243"/>
      <c r="T378" s="24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5" t="s">
        <v>228</v>
      </c>
      <c r="AU378" s="245" t="s">
        <v>84</v>
      </c>
      <c r="AV378" s="13" t="s">
        <v>82</v>
      </c>
      <c r="AW378" s="13" t="s">
        <v>37</v>
      </c>
      <c r="AX378" s="13" t="s">
        <v>75</v>
      </c>
      <c r="AY378" s="245" t="s">
        <v>137</v>
      </c>
    </row>
    <row r="379" s="14" customFormat="1">
      <c r="A379" s="14"/>
      <c r="B379" s="246"/>
      <c r="C379" s="247"/>
      <c r="D379" s="226" t="s">
        <v>228</v>
      </c>
      <c r="E379" s="248" t="s">
        <v>19</v>
      </c>
      <c r="F379" s="249" t="s">
        <v>163</v>
      </c>
      <c r="G379" s="247"/>
      <c r="H379" s="250">
        <v>6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6" t="s">
        <v>228</v>
      </c>
      <c r="AU379" s="256" t="s">
        <v>84</v>
      </c>
      <c r="AV379" s="14" t="s">
        <v>84</v>
      </c>
      <c r="AW379" s="14" t="s">
        <v>37</v>
      </c>
      <c r="AX379" s="14" t="s">
        <v>75</v>
      </c>
      <c r="AY379" s="256" t="s">
        <v>137</v>
      </c>
    </row>
    <row r="380" s="13" customFormat="1">
      <c r="A380" s="13"/>
      <c r="B380" s="236"/>
      <c r="C380" s="237"/>
      <c r="D380" s="226" t="s">
        <v>228</v>
      </c>
      <c r="E380" s="238" t="s">
        <v>19</v>
      </c>
      <c r="F380" s="239" t="s">
        <v>329</v>
      </c>
      <c r="G380" s="237"/>
      <c r="H380" s="238" t="s">
        <v>19</v>
      </c>
      <c r="I380" s="240"/>
      <c r="J380" s="237"/>
      <c r="K380" s="237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228</v>
      </c>
      <c r="AU380" s="245" t="s">
        <v>84</v>
      </c>
      <c r="AV380" s="13" t="s">
        <v>82</v>
      </c>
      <c r="AW380" s="13" t="s">
        <v>37</v>
      </c>
      <c r="AX380" s="13" t="s">
        <v>75</v>
      </c>
      <c r="AY380" s="245" t="s">
        <v>137</v>
      </c>
    </row>
    <row r="381" s="14" customFormat="1">
      <c r="A381" s="14"/>
      <c r="B381" s="246"/>
      <c r="C381" s="247"/>
      <c r="D381" s="226" t="s">
        <v>228</v>
      </c>
      <c r="E381" s="248" t="s">
        <v>19</v>
      </c>
      <c r="F381" s="249" t="s">
        <v>163</v>
      </c>
      <c r="G381" s="247"/>
      <c r="H381" s="250">
        <v>6</v>
      </c>
      <c r="I381" s="251"/>
      <c r="J381" s="247"/>
      <c r="K381" s="247"/>
      <c r="L381" s="252"/>
      <c r="M381" s="253"/>
      <c r="N381" s="254"/>
      <c r="O381" s="254"/>
      <c r="P381" s="254"/>
      <c r="Q381" s="254"/>
      <c r="R381" s="254"/>
      <c r="S381" s="254"/>
      <c r="T381" s="255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6" t="s">
        <v>228</v>
      </c>
      <c r="AU381" s="256" t="s">
        <v>84</v>
      </c>
      <c r="AV381" s="14" t="s">
        <v>84</v>
      </c>
      <c r="AW381" s="14" t="s">
        <v>37</v>
      </c>
      <c r="AX381" s="14" t="s">
        <v>75</v>
      </c>
      <c r="AY381" s="256" t="s">
        <v>137</v>
      </c>
    </row>
    <row r="382" s="15" customFormat="1">
      <c r="A382" s="15"/>
      <c r="B382" s="257"/>
      <c r="C382" s="258"/>
      <c r="D382" s="226" t="s">
        <v>228</v>
      </c>
      <c r="E382" s="259" t="s">
        <v>19</v>
      </c>
      <c r="F382" s="260" t="s">
        <v>237</v>
      </c>
      <c r="G382" s="258"/>
      <c r="H382" s="261">
        <v>12</v>
      </c>
      <c r="I382" s="262"/>
      <c r="J382" s="258"/>
      <c r="K382" s="258"/>
      <c r="L382" s="263"/>
      <c r="M382" s="264"/>
      <c r="N382" s="265"/>
      <c r="O382" s="265"/>
      <c r="P382" s="265"/>
      <c r="Q382" s="265"/>
      <c r="R382" s="265"/>
      <c r="S382" s="265"/>
      <c r="T382" s="266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67" t="s">
        <v>228</v>
      </c>
      <c r="AU382" s="267" t="s">
        <v>84</v>
      </c>
      <c r="AV382" s="15" t="s">
        <v>155</v>
      </c>
      <c r="AW382" s="15" t="s">
        <v>37</v>
      </c>
      <c r="AX382" s="15" t="s">
        <v>82</v>
      </c>
      <c r="AY382" s="267" t="s">
        <v>137</v>
      </c>
    </row>
    <row r="383" s="12" customFormat="1" ht="22.8" customHeight="1">
      <c r="A383" s="12"/>
      <c r="B383" s="197"/>
      <c r="C383" s="198"/>
      <c r="D383" s="199" t="s">
        <v>74</v>
      </c>
      <c r="E383" s="211" t="s">
        <v>464</v>
      </c>
      <c r="F383" s="211" t="s">
        <v>465</v>
      </c>
      <c r="G383" s="198"/>
      <c r="H383" s="198"/>
      <c r="I383" s="201"/>
      <c r="J383" s="212">
        <f>BK383</f>
        <v>0</v>
      </c>
      <c r="K383" s="198"/>
      <c r="L383" s="203"/>
      <c r="M383" s="204"/>
      <c r="N383" s="205"/>
      <c r="O383" s="205"/>
      <c r="P383" s="206">
        <f>SUM(P384:P509)</f>
        <v>0</v>
      </c>
      <c r="Q383" s="205"/>
      <c r="R383" s="206">
        <f>SUM(R384:R509)</f>
        <v>1.3503359999999998</v>
      </c>
      <c r="S383" s="205"/>
      <c r="T383" s="207">
        <f>SUM(T384:T509)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08" t="s">
        <v>84</v>
      </c>
      <c r="AT383" s="209" t="s">
        <v>74</v>
      </c>
      <c r="AU383" s="209" t="s">
        <v>82</v>
      </c>
      <c r="AY383" s="208" t="s">
        <v>137</v>
      </c>
      <c r="BK383" s="210">
        <f>SUM(BK384:BK509)</f>
        <v>0</v>
      </c>
    </row>
    <row r="384" s="2" customFormat="1" ht="62.7" customHeight="1">
      <c r="A384" s="39"/>
      <c r="B384" s="40"/>
      <c r="C384" s="213" t="s">
        <v>466</v>
      </c>
      <c r="D384" s="213" t="s">
        <v>140</v>
      </c>
      <c r="E384" s="214" t="s">
        <v>467</v>
      </c>
      <c r="F384" s="215" t="s">
        <v>468</v>
      </c>
      <c r="G384" s="216" t="s">
        <v>469</v>
      </c>
      <c r="H384" s="217">
        <v>224</v>
      </c>
      <c r="I384" s="218"/>
      <c r="J384" s="219">
        <f>ROUND(I384*H384,2)</f>
        <v>0</v>
      </c>
      <c r="K384" s="215" t="s">
        <v>282</v>
      </c>
      <c r="L384" s="45"/>
      <c r="M384" s="220" t="s">
        <v>19</v>
      </c>
      <c r="N384" s="221" t="s">
        <v>46</v>
      </c>
      <c r="O384" s="85"/>
      <c r="P384" s="222">
        <f>O384*H384</f>
        <v>0</v>
      </c>
      <c r="Q384" s="222">
        <v>0</v>
      </c>
      <c r="R384" s="222">
        <f>Q384*H384</f>
        <v>0</v>
      </c>
      <c r="S384" s="222">
        <v>0</v>
      </c>
      <c r="T384" s="223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24" t="s">
        <v>189</v>
      </c>
      <c r="AT384" s="224" t="s">
        <v>140</v>
      </c>
      <c r="AU384" s="224" t="s">
        <v>84</v>
      </c>
      <c r="AY384" s="18" t="s">
        <v>137</v>
      </c>
      <c r="BE384" s="225">
        <f>IF(N384="základní",J384,0)</f>
        <v>0</v>
      </c>
      <c r="BF384" s="225">
        <f>IF(N384="snížená",J384,0)</f>
        <v>0</v>
      </c>
      <c r="BG384" s="225">
        <f>IF(N384="zákl. přenesená",J384,0)</f>
        <v>0</v>
      </c>
      <c r="BH384" s="225">
        <f>IF(N384="sníž. přenesená",J384,0)</f>
        <v>0</v>
      </c>
      <c r="BI384" s="225">
        <f>IF(N384="nulová",J384,0)</f>
        <v>0</v>
      </c>
      <c r="BJ384" s="18" t="s">
        <v>82</v>
      </c>
      <c r="BK384" s="225">
        <f>ROUND(I384*H384,2)</f>
        <v>0</v>
      </c>
      <c r="BL384" s="18" t="s">
        <v>189</v>
      </c>
      <c r="BM384" s="224" t="s">
        <v>470</v>
      </c>
    </row>
    <row r="385" s="2" customFormat="1">
      <c r="A385" s="39"/>
      <c r="B385" s="40"/>
      <c r="C385" s="41"/>
      <c r="D385" s="268" t="s">
        <v>284</v>
      </c>
      <c r="E385" s="41"/>
      <c r="F385" s="269" t="s">
        <v>471</v>
      </c>
      <c r="G385" s="41"/>
      <c r="H385" s="41"/>
      <c r="I385" s="228"/>
      <c r="J385" s="41"/>
      <c r="K385" s="41"/>
      <c r="L385" s="45"/>
      <c r="M385" s="229"/>
      <c r="N385" s="230"/>
      <c r="O385" s="85"/>
      <c r="P385" s="85"/>
      <c r="Q385" s="85"/>
      <c r="R385" s="85"/>
      <c r="S385" s="85"/>
      <c r="T385" s="86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T385" s="18" t="s">
        <v>284</v>
      </c>
      <c r="AU385" s="18" t="s">
        <v>84</v>
      </c>
    </row>
    <row r="386" s="2" customFormat="1" ht="24.15" customHeight="1">
      <c r="A386" s="39"/>
      <c r="B386" s="40"/>
      <c r="C386" s="270" t="s">
        <v>472</v>
      </c>
      <c r="D386" s="270" t="s">
        <v>286</v>
      </c>
      <c r="E386" s="271" t="s">
        <v>473</v>
      </c>
      <c r="F386" s="272" t="s">
        <v>474</v>
      </c>
      <c r="G386" s="273" t="s">
        <v>469</v>
      </c>
      <c r="H386" s="274">
        <v>78.200000000000003</v>
      </c>
      <c r="I386" s="275"/>
      <c r="J386" s="276">
        <f>ROUND(I386*H386,2)</f>
        <v>0</v>
      </c>
      <c r="K386" s="272" t="s">
        <v>282</v>
      </c>
      <c r="L386" s="277"/>
      <c r="M386" s="278" t="s">
        <v>19</v>
      </c>
      <c r="N386" s="279" t="s">
        <v>46</v>
      </c>
      <c r="O386" s="85"/>
      <c r="P386" s="222">
        <f>O386*H386</f>
        <v>0</v>
      </c>
      <c r="Q386" s="222">
        <v>6.9999999999999994E-05</v>
      </c>
      <c r="R386" s="222">
        <f>Q386*H386</f>
        <v>0.0054739999999999997</v>
      </c>
      <c r="S386" s="222">
        <v>0</v>
      </c>
      <c r="T386" s="223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24" t="s">
        <v>289</v>
      </c>
      <c r="AT386" s="224" t="s">
        <v>286</v>
      </c>
      <c r="AU386" s="224" t="s">
        <v>84</v>
      </c>
      <c r="AY386" s="18" t="s">
        <v>137</v>
      </c>
      <c r="BE386" s="225">
        <f>IF(N386="základní",J386,0)</f>
        <v>0</v>
      </c>
      <c r="BF386" s="225">
        <f>IF(N386="snížená",J386,0)</f>
        <v>0</v>
      </c>
      <c r="BG386" s="225">
        <f>IF(N386="zákl. přenesená",J386,0)</f>
        <v>0</v>
      </c>
      <c r="BH386" s="225">
        <f>IF(N386="sníž. přenesená",J386,0)</f>
        <v>0</v>
      </c>
      <c r="BI386" s="225">
        <f>IF(N386="nulová",J386,0)</f>
        <v>0</v>
      </c>
      <c r="BJ386" s="18" t="s">
        <v>82</v>
      </c>
      <c r="BK386" s="225">
        <f>ROUND(I386*H386,2)</f>
        <v>0</v>
      </c>
      <c r="BL386" s="18" t="s">
        <v>189</v>
      </c>
      <c r="BM386" s="224" t="s">
        <v>475</v>
      </c>
    </row>
    <row r="387" s="13" customFormat="1">
      <c r="A387" s="13"/>
      <c r="B387" s="236"/>
      <c r="C387" s="237"/>
      <c r="D387" s="226" t="s">
        <v>228</v>
      </c>
      <c r="E387" s="238" t="s">
        <v>19</v>
      </c>
      <c r="F387" s="239" t="s">
        <v>476</v>
      </c>
      <c r="G387" s="237"/>
      <c r="H387" s="238" t="s">
        <v>19</v>
      </c>
      <c r="I387" s="240"/>
      <c r="J387" s="237"/>
      <c r="K387" s="237"/>
      <c r="L387" s="241"/>
      <c r="M387" s="242"/>
      <c r="N387" s="243"/>
      <c r="O387" s="243"/>
      <c r="P387" s="243"/>
      <c r="Q387" s="243"/>
      <c r="R387" s="243"/>
      <c r="S387" s="243"/>
      <c r="T387" s="244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5" t="s">
        <v>228</v>
      </c>
      <c r="AU387" s="245" t="s">
        <v>84</v>
      </c>
      <c r="AV387" s="13" t="s">
        <v>82</v>
      </c>
      <c r="AW387" s="13" t="s">
        <v>37</v>
      </c>
      <c r="AX387" s="13" t="s">
        <v>75</v>
      </c>
      <c r="AY387" s="245" t="s">
        <v>137</v>
      </c>
    </row>
    <row r="388" s="14" customFormat="1">
      <c r="A388" s="14"/>
      <c r="B388" s="246"/>
      <c r="C388" s="247"/>
      <c r="D388" s="226" t="s">
        <v>228</v>
      </c>
      <c r="E388" s="248" t="s">
        <v>19</v>
      </c>
      <c r="F388" s="249" t="s">
        <v>477</v>
      </c>
      <c r="G388" s="247"/>
      <c r="H388" s="250">
        <v>36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6" t="s">
        <v>228</v>
      </c>
      <c r="AU388" s="256" t="s">
        <v>84</v>
      </c>
      <c r="AV388" s="14" t="s">
        <v>84</v>
      </c>
      <c r="AW388" s="14" t="s">
        <v>37</v>
      </c>
      <c r="AX388" s="14" t="s">
        <v>75</v>
      </c>
      <c r="AY388" s="256" t="s">
        <v>137</v>
      </c>
    </row>
    <row r="389" s="13" customFormat="1">
      <c r="A389" s="13"/>
      <c r="B389" s="236"/>
      <c r="C389" s="237"/>
      <c r="D389" s="226" t="s">
        <v>228</v>
      </c>
      <c r="E389" s="238" t="s">
        <v>19</v>
      </c>
      <c r="F389" s="239" t="s">
        <v>478</v>
      </c>
      <c r="G389" s="237"/>
      <c r="H389" s="238" t="s">
        <v>19</v>
      </c>
      <c r="I389" s="240"/>
      <c r="J389" s="237"/>
      <c r="K389" s="237"/>
      <c r="L389" s="241"/>
      <c r="M389" s="242"/>
      <c r="N389" s="243"/>
      <c r="O389" s="243"/>
      <c r="P389" s="243"/>
      <c r="Q389" s="243"/>
      <c r="R389" s="243"/>
      <c r="S389" s="243"/>
      <c r="T389" s="244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5" t="s">
        <v>228</v>
      </c>
      <c r="AU389" s="245" t="s">
        <v>84</v>
      </c>
      <c r="AV389" s="13" t="s">
        <v>82</v>
      </c>
      <c r="AW389" s="13" t="s">
        <v>37</v>
      </c>
      <c r="AX389" s="13" t="s">
        <v>75</v>
      </c>
      <c r="AY389" s="245" t="s">
        <v>137</v>
      </c>
    </row>
    <row r="390" s="14" customFormat="1">
      <c r="A390" s="14"/>
      <c r="B390" s="246"/>
      <c r="C390" s="247"/>
      <c r="D390" s="226" t="s">
        <v>228</v>
      </c>
      <c r="E390" s="248" t="s">
        <v>19</v>
      </c>
      <c r="F390" s="249" t="s">
        <v>289</v>
      </c>
      <c r="G390" s="247"/>
      <c r="H390" s="250">
        <v>32</v>
      </c>
      <c r="I390" s="251"/>
      <c r="J390" s="247"/>
      <c r="K390" s="247"/>
      <c r="L390" s="252"/>
      <c r="M390" s="253"/>
      <c r="N390" s="254"/>
      <c r="O390" s="254"/>
      <c r="P390" s="254"/>
      <c r="Q390" s="254"/>
      <c r="R390" s="254"/>
      <c r="S390" s="254"/>
      <c r="T390" s="255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6" t="s">
        <v>228</v>
      </c>
      <c r="AU390" s="256" t="s">
        <v>84</v>
      </c>
      <c r="AV390" s="14" t="s">
        <v>84</v>
      </c>
      <c r="AW390" s="14" t="s">
        <v>37</v>
      </c>
      <c r="AX390" s="14" t="s">
        <v>75</v>
      </c>
      <c r="AY390" s="256" t="s">
        <v>137</v>
      </c>
    </row>
    <row r="391" s="15" customFormat="1">
      <c r="A391" s="15"/>
      <c r="B391" s="257"/>
      <c r="C391" s="258"/>
      <c r="D391" s="226" t="s">
        <v>228</v>
      </c>
      <c r="E391" s="259" t="s">
        <v>19</v>
      </c>
      <c r="F391" s="260" t="s">
        <v>237</v>
      </c>
      <c r="G391" s="258"/>
      <c r="H391" s="261">
        <v>68</v>
      </c>
      <c r="I391" s="262"/>
      <c r="J391" s="258"/>
      <c r="K391" s="258"/>
      <c r="L391" s="263"/>
      <c r="M391" s="264"/>
      <c r="N391" s="265"/>
      <c r="O391" s="265"/>
      <c r="P391" s="265"/>
      <c r="Q391" s="265"/>
      <c r="R391" s="265"/>
      <c r="S391" s="265"/>
      <c r="T391" s="26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7" t="s">
        <v>228</v>
      </c>
      <c r="AU391" s="267" t="s">
        <v>84</v>
      </c>
      <c r="AV391" s="15" t="s">
        <v>155</v>
      </c>
      <c r="AW391" s="15" t="s">
        <v>37</v>
      </c>
      <c r="AX391" s="15" t="s">
        <v>82</v>
      </c>
      <c r="AY391" s="267" t="s">
        <v>137</v>
      </c>
    </row>
    <row r="392" s="14" customFormat="1">
      <c r="A392" s="14"/>
      <c r="B392" s="246"/>
      <c r="C392" s="247"/>
      <c r="D392" s="226" t="s">
        <v>228</v>
      </c>
      <c r="E392" s="247"/>
      <c r="F392" s="249" t="s">
        <v>479</v>
      </c>
      <c r="G392" s="247"/>
      <c r="H392" s="250">
        <v>78.200000000000003</v>
      </c>
      <c r="I392" s="251"/>
      <c r="J392" s="247"/>
      <c r="K392" s="247"/>
      <c r="L392" s="252"/>
      <c r="M392" s="253"/>
      <c r="N392" s="254"/>
      <c r="O392" s="254"/>
      <c r="P392" s="254"/>
      <c r="Q392" s="254"/>
      <c r="R392" s="254"/>
      <c r="S392" s="254"/>
      <c r="T392" s="25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6" t="s">
        <v>228</v>
      </c>
      <c r="AU392" s="256" t="s">
        <v>84</v>
      </c>
      <c r="AV392" s="14" t="s">
        <v>84</v>
      </c>
      <c r="AW392" s="14" t="s">
        <v>4</v>
      </c>
      <c r="AX392" s="14" t="s">
        <v>82</v>
      </c>
      <c r="AY392" s="256" t="s">
        <v>137</v>
      </c>
    </row>
    <row r="393" s="2" customFormat="1" ht="24.15" customHeight="1">
      <c r="A393" s="39"/>
      <c r="B393" s="40"/>
      <c r="C393" s="270" t="s">
        <v>480</v>
      </c>
      <c r="D393" s="270" t="s">
        <v>286</v>
      </c>
      <c r="E393" s="271" t="s">
        <v>481</v>
      </c>
      <c r="F393" s="272" t="s">
        <v>482</v>
      </c>
      <c r="G393" s="273" t="s">
        <v>469</v>
      </c>
      <c r="H393" s="274">
        <v>48.299999999999997</v>
      </c>
      <c r="I393" s="275"/>
      <c r="J393" s="276">
        <f>ROUND(I393*H393,2)</f>
        <v>0</v>
      </c>
      <c r="K393" s="272" t="s">
        <v>282</v>
      </c>
      <c r="L393" s="277"/>
      <c r="M393" s="278" t="s">
        <v>19</v>
      </c>
      <c r="N393" s="279" t="s">
        <v>46</v>
      </c>
      <c r="O393" s="85"/>
      <c r="P393" s="222">
        <f>O393*H393</f>
        <v>0</v>
      </c>
      <c r="Q393" s="222">
        <v>0.00011</v>
      </c>
      <c r="R393" s="222">
        <f>Q393*H393</f>
        <v>0.005313</v>
      </c>
      <c r="S393" s="222">
        <v>0</v>
      </c>
      <c r="T393" s="223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24" t="s">
        <v>289</v>
      </c>
      <c r="AT393" s="224" t="s">
        <v>286</v>
      </c>
      <c r="AU393" s="224" t="s">
        <v>84</v>
      </c>
      <c r="AY393" s="18" t="s">
        <v>137</v>
      </c>
      <c r="BE393" s="225">
        <f>IF(N393="základní",J393,0)</f>
        <v>0</v>
      </c>
      <c r="BF393" s="225">
        <f>IF(N393="snížená",J393,0)</f>
        <v>0</v>
      </c>
      <c r="BG393" s="225">
        <f>IF(N393="zákl. přenesená",J393,0)</f>
        <v>0</v>
      </c>
      <c r="BH393" s="225">
        <f>IF(N393="sníž. přenesená",J393,0)</f>
        <v>0</v>
      </c>
      <c r="BI393" s="225">
        <f>IF(N393="nulová",J393,0)</f>
        <v>0</v>
      </c>
      <c r="BJ393" s="18" t="s">
        <v>82</v>
      </c>
      <c r="BK393" s="225">
        <f>ROUND(I393*H393,2)</f>
        <v>0</v>
      </c>
      <c r="BL393" s="18" t="s">
        <v>189</v>
      </c>
      <c r="BM393" s="224" t="s">
        <v>483</v>
      </c>
    </row>
    <row r="394" s="13" customFormat="1">
      <c r="A394" s="13"/>
      <c r="B394" s="236"/>
      <c r="C394" s="237"/>
      <c r="D394" s="226" t="s">
        <v>228</v>
      </c>
      <c r="E394" s="238" t="s">
        <v>19</v>
      </c>
      <c r="F394" s="239" t="s">
        <v>484</v>
      </c>
      <c r="G394" s="237"/>
      <c r="H394" s="238" t="s">
        <v>19</v>
      </c>
      <c r="I394" s="240"/>
      <c r="J394" s="237"/>
      <c r="K394" s="237"/>
      <c r="L394" s="241"/>
      <c r="M394" s="242"/>
      <c r="N394" s="243"/>
      <c r="O394" s="243"/>
      <c r="P394" s="243"/>
      <c r="Q394" s="243"/>
      <c r="R394" s="243"/>
      <c r="S394" s="243"/>
      <c r="T394" s="244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5" t="s">
        <v>228</v>
      </c>
      <c r="AU394" s="245" t="s">
        <v>84</v>
      </c>
      <c r="AV394" s="13" t="s">
        <v>82</v>
      </c>
      <c r="AW394" s="13" t="s">
        <v>37</v>
      </c>
      <c r="AX394" s="13" t="s">
        <v>75</v>
      </c>
      <c r="AY394" s="245" t="s">
        <v>137</v>
      </c>
    </row>
    <row r="395" s="14" customFormat="1">
      <c r="A395" s="14"/>
      <c r="B395" s="246"/>
      <c r="C395" s="247"/>
      <c r="D395" s="226" t="s">
        <v>228</v>
      </c>
      <c r="E395" s="248" t="s">
        <v>19</v>
      </c>
      <c r="F395" s="249" t="s">
        <v>425</v>
      </c>
      <c r="G395" s="247"/>
      <c r="H395" s="250">
        <v>42</v>
      </c>
      <c r="I395" s="251"/>
      <c r="J395" s="247"/>
      <c r="K395" s="247"/>
      <c r="L395" s="252"/>
      <c r="M395" s="253"/>
      <c r="N395" s="254"/>
      <c r="O395" s="254"/>
      <c r="P395" s="254"/>
      <c r="Q395" s="254"/>
      <c r="R395" s="254"/>
      <c r="S395" s="254"/>
      <c r="T395" s="25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6" t="s">
        <v>228</v>
      </c>
      <c r="AU395" s="256" t="s">
        <v>84</v>
      </c>
      <c r="AV395" s="14" t="s">
        <v>84</v>
      </c>
      <c r="AW395" s="14" t="s">
        <v>37</v>
      </c>
      <c r="AX395" s="14" t="s">
        <v>75</v>
      </c>
      <c r="AY395" s="256" t="s">
        <v>137</v>
      </c>
    </row>
    <row r="396" s="15" customFormat="1">
      <c r="A396" s="15"/>
      <c r="B396" s="257"/>
      <c r="C396" s="258"/>
      <c r="D396" s="226" t="s">
        <v>228</v>
      </c>
      <c r="E396" s="259" t="s">
        <v>19</v>
      </c>
      <c r="F396" s="260" t="s">
        <v>237</v>
      </c>
      <c r="G396" s="258"/>
      <c r="H396" s="261">
        <v>42</v>
      </c>
      <c r="I396" s="262"/>
      <c r="J396" s="258"/>
      <c r="K396" s="258"/>
      <c r="L396" s="263"/>
      <c r="M396" s="264"/>
      <c r="N396" s="265"/>
      <c r="O396" s="265"/>
      <c r="P396" s="265"/>
      <c r="Q396" s="265"/>
      <c r="R396" s="265"/>
      <c r="S396" s="265"/>
      <c r="T396" s="266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67" t="s">
        <v>228</v>
      </c>
      <c r="AU396" s="267" t="s">
        <v>84</v>
      </c>
      <c r="AV396" s="15" t="s">
        <v>155</v>
      </c>
      <c r="AW396" s="15" t="s">
        <v>37</v>
      </c>
      <c r="AX396" s="15" t="s">
        <v>82</v>
      </c>
      <c r="AY396" s="267" t="s">
        <v>137</v>
      </c>
    </row>
    <row r="397" s="14" customFormat="1">
      <c r="A397" s="14"/>
      <c r="B397" s="246"/>
      <c r="C397" s="247"/>
      <c r="D397" s="226" t="s">
        <v>228</v>
      </c>
      <c r="E397" s="247"/>
      <c r="F397" s="249" t="s">
        <v>485</v>
      </c>
      <c r="G397" s="247"/>
      <c r="H397" s="250">
        <v>48.299999999999997</v>
      </c>
      <c r="I397" s="251"/>
      <c r="J397" s="247"/>
      <c r="K397" s="247"/>
      <c r="L397" s="252"/>
      <c r="M397" s="253"/>
      <c r="N397" s="254"/>
      <c r="O397" s="254"/>
      <c r="P397" s="254"/>
      <c r="Q397" s="254"/>
      <c r="R397" s="254"/>
      <c r="S397" s="254"/>
      <c r="T397" s="25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6" t="s">
        <v>228</v>
      </c>
      <c r="AU397" s="256" t="s">
        <v>84</v>
      </c>
      <c r="AV397" s="14" t="s">
        <v>84</v>
      </c>
      <c r="AW397" s="14" t="s">
        <v>4</v>
      </c>
      <c r="AX397" s="14" t="s">
        <v>82</v>
      </c>
      <c r="AY397" s="256" t="s">
        <v>137</v>
      </c>
    </row>
    <row r="398" s="2" customFormat="1" ht="24.15" customHeight="1">
      <c r="A398" s="39"/>
      <c r="B398" s="40"/>
      <c r="C398" s="270" t="s">
        <v>486</v>
      </c>
      <c r="D398" s="270" t="s">
        <v>286</v>
      </c>
      <c r="E398" s="271" t="s">
        <v>487</v>
      </c>
      <c r="F398" s="272" t="s">
        <v>488</v>
      </c>
      <c r="G398" s="273" t="s">
        <v>469</v>
      </c>
      <c r="H398" s="274">
        <v>131.09999999999999</v>
      </c>
      <c r="I398" s="275"/>
      <c r="J398" s="276">
        <f>ROUND(I398*H398,2)</f>
        <v>0</v>
      </c>
      <c r="K398" s="272" t="s">
        <v>282</v>
      </c>
      <c r="L398" s="277"/>
      <c r="M398" s="278" t="s">
        <v>19</v>
      </c>
      <c r="N398" s="279" t="s">
        <v>46</v>
      </c>
      <c r="O398" s="85"/>
      <c r="P398" s="222">
        <f>O398*H398</f>
        <v>0</v>
      </c>
      <c r="Q398" s="222">
        <v>0.00017000000000000001</v>
      </c>
      <c r="R398" s="222">
        <f>Q398*H398</f>
        <v>0.022287000000000001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289</v>
      </c>
      <c r="AT398" s="224" t="s">
        <v>286</v>
      </c>
      <c r="AU398" s="224" t="s">
        <v>84</v>
      </c>
      <c r="AY398" s="18" t="s">
        <v>137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82</v>
      </c>
      <c r="BK398" s="225">
        <f>ROUND(I398*H398,2)</f>
        <v>0</v>
      </c>
      <c r="BL398" s="18" t="s">
        <v>189</v>
      </c>
      <c r="BM398" s="224" t="s">
        <v>489</v>
      </c>
    </row>
    <row r="399" s="13" customFormat="1">
      <c r="A399" s="13"/>
      <c r="B399" s="236"/>
      <c r="C399" s="237"/>
      <c r="D399" s="226" t="s">
        <v>228</v>
      </c>
      <c r="E399" s="238" t="s">
        <v>19</v>
      </c>
      <c r="F399" s="239" t="s">
        <v>490</v>
      </c>
      <c r="G399" s="237"/>
      <c r="H399" s="238" t="s">
        <v>19</v>
      </c>
      <c r="I399" s="240"/>
      <c r="J399" s="237"/>
      <c r="K399" s="237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228</v>
      </c>
      <c r="AU399" s="245" t="s">
        <v>84</v>
      </c>
      <c r="AV399" s="13" t="s">
        <v>82</v>
      </c>
      <c r="AW399" s="13" t="s">
        <v>37</v>
      </c>
      <c r="AX399" s="13" t="s">
        <v>75</v>
      </c>
      <c r="AY399" s="245" t="s">
        <v>137</v>
      </c>
    </row>
    <row r="400" s="14" customFormat="1">
      <c r="A400" s="14"/>
      <c r="B400" s="246"/>
      <c r="C400" s="247"/>
      <c r="D400" s="226" t="s">
        <v>228</v>
      </c>
      <c r="E400" s="248" t="s">
        <v>19</v>
      </c>
      <c r="F400" s="249" t="s">
        <v>491</v>
      </c>
      <c r="G400" s="247"/>
      <c r="H400" s="250">
        <v>114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6" t="s">
        <v>228</v>
      </c>
      <c r="AU400" s="256" t="s">
        <v>84</v>
      </c>
      <c r="AV400" s="14" t="s">
        <v>84</v>
      </c>
      <c r="AW400" s="14" t="s">
        <v>37</v>
      </c>
      <c r="AX400" s="14" t="s">
        <v>75</v>
      </c>
      <c r="AY400" s="256" t="s">
        <v>137</v>
      </c>
    </row>
    <row r="401" s="13" customFormat="1">
      <c r="A401" s="13"/>
      <c r="B401" s="236"/>
      <c r="C401" s="237"/>
      <c r="D401" s="226" t="s">
        <v>228</v>
      </c>
      <c r="E401" s="238" t="s">
        <v>19</v>
      </c>
      <c r="F401" s="239" t="s">
        <v>329</v>
      </c>
      <c r="G401" s="237"/>
      <c r="H401" s="238" t="s">
        <v>19</v>
      </c>
      <c r="I401" s="240"/>
      <c r="J401" s="237"/>
      <c r="K401" s="237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228</v>
      </c>
      <c r="AU401" s="245" t="s">
        <v>84</v>
      </c>
      <c r="AV401" s="13" t="s">
        <v>82</v>
      </c>
      <c r="AW401" s="13" t="s">
        <v>37</v>
      </c>
      <c r="AX401" s="13" t="s">
        <v>75</v>
      </c>
      <c r="AY401" s="245" t="s">
        <v>137</v>
      </c>
    </row>
    <row r="402" s="14" customFormat="1">
      <c r="A402" s="14"/>
      <c r="B402" s="246"/>
      <c r="C402" s="247"/>
      <c r="D402" s="226" t="s">
        <v>228</v>
      </c>
      <c r="E402" s="248" t="s">
        <v>19</v>
      </c>
      <c r="F402" s="249" t="s">
        <v>75</v>
      </c>
      <c r="G402" s="247"/>
      <c r="H402" s="250">
        <v>0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6" t="s">
        <v>228</v>
      </c>
      <c r="AU402" s="256" t="s">
        <v>84</v>
      </c>
      <c r="AV402" s="14" t="s">
        <v>84</v>
      </c>
      <c r="AW402" s="14" t="s">
        <v>37</v>
      </c>
      <c r="AX402" s="14" t="s">
        <v>75</v>
      </c>
      <c r="AY402" s="256" t="s">
        <v>137</v>
      </c>
    </row>
    <row r="403" s="15" customFormat="1">
      <c r="A403" s="15"/>
      <c r="B403" s="257"/>
      <c r="C403" s="258"/>
      <c r="D403" s="226" t="s">
        <v>228</v>
      </c>
      <c r="E403" s="259" t="s">
        <v>19</v>
      </c>
      <c r="F403" s="260" t="s">
        <v>237</v>
      </c>
      <c r="G403" s="258"/>
      <c r="H403" s="261">
        <v>114</v>
      </c>
      <c r="I403" s="262"/>
      <c r="J403" s="258"/>
      <c r="K403" s="258"/>
      <c r="L403" s="263"/>
      <c r="M403" s="264"/>
      <c r="N403" s="265"/>
      <c r="O403" s="265"/>
      <c r="P403" s="265"/>
      <c r="Q403" s="265"/>
      <c r="R403" s="265"/>
      <c r="S403" s="265"/>
      <c r="T403" s="266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67" t="s">
        <v>228</v>
      </c>
      <c r="AU403" s="267" t="s">
        <v>84</v>
      </c>
      <c r="AV403" s="15" t="s">
        <v>155</v>
      </c>
      <c r="AW403" s="15" t="s">
        <v>37</v>
      </c>
      <c r="AX403" s="15" t="s">
        <v>82</v>
      </c>
      <c r="AY403" s="267" t="s">
        <v>137</v>
      </c>
    </row>
    <row r="404" s="14" customFormat="1">
      <c r="A404" s="14"/>
      <c r="B404" s="246"/>
      <c r="C404" s="247"/>
      <c r="D404" s="226" t="s">
        <v>228</v>
      </c>
      <c r="E404" s="247"/>
      <c r="F404" s="249" t="s">
        <v>492</v>
      </c>
      <c r="G404" s="247"/>
      <c r="H404" s="250">
        <v>131.09999999999999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6" t="s">
        <v>228</v>
      </c>
      <c r="AU404" s="256" t="s">
        <v>84</v>
      </c>
      <c r="AV404" s="14" t="s">
        <v>84</v>
      </c>
      <c r="AW404" s="14" t="s">
        <v>4</v>
      </c>
      <c r="AX404" s="14" t="s">
        <v>82</v>
      </c>
      <c r="AY404" s="256" t="s">
        <v>137</v>
      </c>
    </row>
    <row r="405" s="2" customFormat="1" ht="62.7" customHeight="1">
      <c r="A405" s="39"/>
      <c r="B405" s="40"/>
      <c r="C405" s="213" t="s">
        <v>493</v>
      </c>
      <c r="D405" s="213" t="s">
        <v>140</v>
      </c>
      <c r="E405" s="214" t="s">
        <v>494</v>
      </c>
      <c r="F405" s="215" t="s">
        <v>495</v>
      </c>
      <c r="G405" s="216" t="s">
        <v>469</v>
      </c>
      <c r="H405" s="217">
        <v>52</v>
      </c>
      <c r="I405" s="218"/>
      <c r="J405" s="219">
        <f>ROUND(I405*H405,2)</f>
        <v>0</v>
      </c>
      <c r="K405" s="215" t="s">
        <v>282</v>
      </c>
      <c r="L405" s="45"/>
      <c r="M405" s="220" t="s">
        <v>19</v>
      </c>
      <c r="N405" s="221" t="s">
        <v>46</v>
      </c>
      <c r="O405" s="85"/>
      <c r="P405" s="222">
        <f>O405*H405</f>
        <v>0</v>
      </c>
      <c r="Q405" s="222">
        <v>0</v>
      </c>
      <c r="R405" s="222">
        <f>Q405*H405</f>
        <v>0</v>
      </c>
      <c r="S405" s="222">
        <v>0</v>
      </c>
      <c r="T405" s="223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24" t="s">
        <v>496</v>
      </c>
      <c r="AT405" s="224" t="s">
        <v>140</v>
      </c>
      <c r="AU405" s="224" t="s">
        <v>84</v>
      </c>
      <c r="AY405" s="18" t="s">
        <v>137</v>
      </c>
      <c r="BE405" s="225">
        <f>IF(N405="základní",J405,0)</f>
        <v>0</v>
      </c>
      <c r="BF405" s="225">
        <f>IF(N405="snížená",J405,0)</f>
        <v>0</v>
      </c>
      <c r="BG405" s="225">
        <f>IF(N405="zákl. přenesená",J405,0)</f>
        <v>0</v>
      </c>
      <c r="BH405" s="225">
        <f>IF(N405="sníž. přenesená",J405,0)</f>
        <v>0</v>
      </c>
      <c r="BI405" s="225">
        <f>IF(N405="nulová",J405,0)</f>
        <v>0</v>
      </c>
      <c r="BJ405" s="18" t="s">
        <v>82</v>
      </c>
      <c r="BK405" s="225">
        <f>ROUND(I405*H405,2)</f>
        <v>0</v>
      </c>
      <c r="BL405" s="18" t="s">
        <v>496</v>
      </c>
      <c r="BM405" s="224" t="s">
        <v>497</v>
      </c>
    </row>
    <row r="406" s="2" customFormat="1">
      <c r="A406" s="39"/>
      <c r="B406" s="40"/>
      <c r="C406" s="41"/>
      <c r="D406" s="268" t="s">
        <v>284</v>
      </c>
      <c r="E406" s="41"/>
      <c r="F406" s="269" t="s">
        <v>498</v>
      </c>
      <c r="G406" s="41"/>
      <c r="H406" s="41"/>
      <c r="I406" s="228"/>
      <c r="J406" s="41"/>
      <c r="K406" s="41"/>
      <c r="L406" s="45"/>
      <c r="M406" s="229"/>
      <c r="N406" s="230"/>
      <c r="O406" s="85"/>
      <c r="P406" s="85"/>
      <c r="Q406" s="85"/>
      <c r="R406" s="85"/>
      <c r="S406" s="85"/>
      <c r="T406" s="86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T406" s="18" t="s">
        <v>284</v>
      </c>
      <c r="AU406" s="18" t="s">
        <v>84</v>
      </c>
    </row>
    <row r="407" s="2" customFormat="1" ht="24.15" customHeight="1">
      <c r="A407" s="39"/>
      <c r="B407" s="40"/>
      <c r="C407" s="270" t="s">
        <v>499</v>
      </c>
      <c r="D407" s="270" t="s">
        <v>286</v>
      </c>
      <c r="E407" s="271" t="s">
        <v>500</v>
      </c>
      <c r="F407" s="272" t="s">
        <v>501</v>
      </c>
      <c r="G407" s="273" t="s">
        <v>469</v>
      </c>
      <c r="H407" s="274">
        <v>59.799999999999997</v>
      </c>
      <c r="I407" s="275"/>
      <c r="J407" s="276">
        <f>ROUND(I407*H407,2)</f>
        <v>0</v>
      </c>
      <c r="K407" s="272" t="s">
        <v>282</v>
      </c>
      <c r="L407" s="277"/>
      <c r="M407" s="278" t="s">
        <v>19</v>
      </c>
      <c r="N407" s="279" t="s">
        <v>46</v>
      </c>
      <c r="O407" s="85"/>
      <c r="P407" s="222">
        <f>O407*H407</f>
        <v>0</v>
      </c>
      <c r="Q407" s="222">
        <v>0.00025000000000000001</v>
      </c>
      <c r="R407" s="222">
        <f>Q407*H407</f>
        <v>0.01495</v>
      </c>
      <c r="S407" s="222">
        <v>0</v>
      </c>
      <c r="T407" s="223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24" t="s">
        <v>502</v>
      </c>
      <c r="AT407" s="224" t="s">
        <v>286</v>
      </c>
      <c r="AU407" s="224" t="s">
        <v>84</v>
      </c>
      <c r="AY407" s="18" t="s">
        <v>137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8" t="s">
        <v>82</v>
      </c>
      <c r="BK407" s="225">
        <f>ROUND(I407*H407,2)</f>
        <v>0</v>
      </c>
      <c r="BL407" s="18" t="s">
        <v>502</v>
      </c>
      <c r="BM407" s="224" t="s">
        <v>503</v>
      </c>
    </row>
    <row r="408" s="13" customFormat="1">
      <c r="A408" s="13"/>
      <c r="B408" s="236"/>
      <c r="C408" s="237"/>
      <c r="D408" s="226" t="s">
        <v>228</v>
      </c>
      <c r="E408" s="238" t="s">
        <v>19</v>
      </c>
      <c r="F408" s="239" t="s">
        <v>504</v>
      </c>
      <c r="G408" s="237"/>
      <c r="H408" s="238" t="s">
        <v>19</v>
      </c>
      <c r="I408" s="240"/>
      <c r="J408" s="237"/>
      <c r="K408" s="237"/>
      <c r="L408" s="241"/>
      <c r="M408" s="242"/>
      <c r="N408" s="243"/>
      <c r="O408" s="243"/>
      <c r="P408" s="243"/>
      <c r="Q408" s="243"/>
      <c r="R408" s="243"/>
      <c r="S408" s="243"/>
      <c r="T408" s="244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5" t="s">
        <v>228</v>
      </c>
      <c r="AU408" s="245" t="s">
        <v>84</v>
      </c>
      <c r="AV408" s="13" t="s">
        <v>82</v>
      </c>
      <c r="AW408" s="13" t="s">
        <v>37</v>
      </c>
      <c r="AX408" s="13" t="s">
        <v>75</v>
      </c>
      <c r="AY408" s="245" t="s">
        <v>137</v>
      </c>
    </row>
    <row r="409" s="14" customFormat="1">
      <c r="A409" s="14"/>
      <c r="B409" s="246"/>
      <c r="C409" s="247"/>
      <c r="D409" s="226" t="s">
        <v>228</v>
      </c>
      <c r="E409" s="248" t="s">
        <v>19</v>
      </c>
      <c r="F409" s="249" t="s">
        <v>505</v>
      </c>
      <c r="G409" s="247"/>
      <c r="H409" s="250">
        <v>52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6" t="s">
        <v>228</v>
      </c>
      <c r="AU409" s="256" t="s">
        <v>84</v>
      </c>
      <c r="AV409" s="14" t="s">
        <v>84</v>
      </c>
      <c r="AW409" s="14" t="s">
        <v>37</v>
      </c>
      <c r="AX409" s="14" t="s">
        <v>75</v>
      </c>
      <c r="AY409" s="256" t="s">
        <v>137</v>
      </c>
    </row>
    <row r="410" s="15" customFormat="1">
      <c r="A410" s="15"/>
      <c r="B410" s="257"/>
      <c r="C410" s="258"/>
      <c r="D410" s="226" t="s">
        <v>228</v>
      </c>
      <c r="E410" s="259" t="s">
        <v>19</v>
      </c>
      <c r="F410" s="260" t="s">
        <v>237</v>
      </c>
      <c r="G410" s="258"/>
      <c r="H410" s="261">
        <v>52</v>
      </c>
      <c r="I410" s="262"/>
      <c r="J410" s="258"/>
      <c r="K410" s="258"/>
      <c r="L410" s="263"/>
      <c r="M410" s="264"/>
      <c r="N410" s="265"/>
      <c r="O410" s="265"/>
      <c r="P410" s="265"/>
      <c r="Q410" s="265"/>
      <c r="R410" s="265"/>
      <c r="S410" s="265"/>
      <c r="T410" s="26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7" t="s">
        <v>228</v>
      </c>
      <c r="AU410" s="267" t="s">
        <v>84</v>
      </c>
      <c r="AV410" s="15" t="s">
        <v>155</v>
      </c>
      <c r="AW410" s="15" t="s">
        <v>37</v>
      </c>
      <c r="AX410" s="15" t="s">
        <v>82</v>
      </c>
      <c r="AY410" s="267" t="s">
        <v>137</v>
      </c>
    </row>
    <row r="411" s="14" customFormat="1">
      <c r="A411" s="14"/>
      <c r="B411" s="246"/>
      <c r="C411" s="247"/>
      <c r="D411" s="226" t="s">
        <v>228</v>
      </c>
      <c r="E411" s="247"/>
      <c r="F411" s="249" t="s">
        <v>506</v>
      </c>
      <c r="G411" s="247"/>
      <c r="H411" s="250">
        <v>59.799999999999997</v>
      </c>
      <c r="I411" s="251"/>
      <c r="J411" s="247"/>
      <c r="K411" s="247"/>
      <c r="L411" s="252"/>
      <c r="M411" s="253"/>
      <c r="N411" s="254"/>
      <c r="O411" s="254"/>
      <c r="P411" s="254"/>
      <c r="Q411" s="254"/>
      <c r="R411" s="254"/>
      <c r="S411" s="254"/>
      <c r="T411" s="25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6" t="s">
        <v>228</v>
      </c>
      <c r="AU411" s="256" t="s">
        <v>84</v>
      </c>
      <c r="AV411" s="14" t="s">
        <v>84</v>
      </c>
      <c r="AW411" s="14" t="s">
        <v>4</v>
      </c>
      <c r="AX411" s="14" t="s">
        <v>82</v>
      </c>
      <c r="AY411" s="256" t="s">
        <v>137</v>
      </c>
    </row>
    <row r="412" s="2" customFormat="1" ht="49.05" customHeight="1">
      <c r="A412" s="39"/>
      <c r="B412" s="40"/>
      <c r="C412" s="213" t="s">
        <v>507</v>
      </c>
      <c r="D412" s="213" t="s">
        <v>140</v>
      </c>
      <c r="E412" s="214" t="s">
        <v>508</v>
      </c>
      <c r="F412" s="215" t="s">
        <v>509</v>
      </c>
      <c r="G412" s="216" t="s">
        <v>469</v>
      </c>
      <c r="H412" s="217">
        <v>3014</v>
      </c>
      <c r="I412" s="218"/>
      <c r="J412" s="219">
        <f>ROUND(I412*H412,2)</f>
        <v>0</v>
      </c>
      <c r="K412" s="215" t="s">
        <v>282</v>
      </c>
      <c r="L412" s="45"/>
      <c r="M412" s="220" t="s">
        <v>19</v>
      </c>
      <c r="N412" s="221" t="s">
        <v>46</v>
      </c>
      <c r="O412" s="85"/>
      <c r="P412" s="222">
        <f>O412*H412</f>
        <v>0</v>
      </c>
      <c r="Q412" s="222">
        <v>0</v>
      </c>
      <c r="R412" s="222">
        <f>Q412*H412</f>
        <v>0</v>
      </c>
      <c r="S412" s="222">
        <v>0</v>
      </c>
      <c r="T412" s="223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24" t="s">
        <v>496</v>
      </c>
      <c r="AT412" s="224" t="s">
        <v>140</v>
      </c>
      <c r="AU412" s="224" t="s">
        <v>84</v>
      </c>
      <c r="AY412" s="18" t="s">
        <v>137</v>
      </c>
      <c r="BE412" s="225">
        <f>IF(N412="základní",J412,0)</f>
        <v>0</v>
      </c>
      <c r="BF412" s="225">
        <f>IF(N412="snížená",J412,0)</f>
        <v>0</v>
      </c>
      <c r="BG412" s="225">
        <f>IF(N412="zákl. přenesená",J412,0)</f>
        <v>0</v>
      </c>
      <c r="BH412" s="225">
        <f>IF(N412="sníž. přenesená",J412,0)</f>
        <v>0</v>
      </c>
      <c r="BI412" s="225">
        <f>IF(N412="nulová",J412,0)</f>
        <v>0</v>
      </c>
      <c r="BJ412" s="18" t="s">
        <v>82</v>
      </c>
      <c r="BK412" s="225">
        <f>ROUND(I412*H412,2)</f>
        <v>0</v>
      </c>
      <c r="BL412" s="18" t="s">
        <v>496</v>
      </c>
      <c r="BM412" s="224" t="s">
        <v>510</v>
      </c>
    </row>
    <row r="413" s="2" customFormat="1">
      <c r="A413" s="39"/>
      <c r="B413" s="40"/>
      <c r="C413" s="41"/>
      <c r="D413" s="268" t="s">
        <v>284</v>
      </c>
      <c r="E413" s="41"/>
      <c r="F413" s="269" t="s">
        <v>511</v>
      </c>
      <c r="G413" s="41"/>
      <c r="H413" s="41"/>
      <c r="I413" s="228"/>
      <c r="J413" s="41"/>
      <c r="K413" s="41"/>
      <c r="L413" s="45"/>
      <c r="M413" s="229"/>
      <c r="N413" s="230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284</v>
      </c>
      <c r="AU413" s="18" t="s">
        <v>84</v>
      </c>
    </row>
    <row r="414" s="2" customFormat="1" ht="24.15" customHeight="1">
      <c r="A414" s="39"/>
      <c r="B414" s="40"/>
      <c r="C414" s="270" t="s">
        <v>348</v>
      </c>
      <c r="D414" s="270" t="s">
        <v>286</v>
      </c>
      <c r="E414" s="271" t="s">
        <v>512</v>
      </c>
      <c r="F414" s="272" t="s">
        <v>513</v>
      </c>
      <c r="G414" s="273" t="s">
        <v>469</v>
      </c>
      <c r="H414" s="274">
        <v>1679</v>
      </c>
      <c r="I414" s="275"/>
      <c r="J414" s="276">
        <f>ROUND(I414*H414,2)</f>
        <v>0</v>
      </c>
      <c r="K414" s="272" t="s">
        <v>282</v>
      </c>
      <c r="L414" s="277"/>
      <c r="M414" s="278" t="s">
        <v>19</v>
      </c>
      <c r="N414" s="279" t="s">
        <v>46</v>
      </c>
      <c r="O414" s="85"/>
      <c r="P414" s="222">
        <f>O414*H414</f>
        <v>0</v>
      </c>
      <c r="Q414" s="222">
        <v>0.00012</v>
      </c>
      <c r="R414" s="222">
        <f>Q414*H414</f>
        <v>0.20147999999999999</v>
      </c>
      <c r="S414" s="222">
        <v>0</v>
      </c>
      <c r="T414" s="223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4" t="s">
        <v>502</v>
      </c>
      <c r="AT414" s="224" t="s">
        <v>286</v>
      </c>
      <c r="AU414" s="224" t="s">
        <v>84</v>
      </c>
      <c r="AY414" s="18" t="s">
        <v>137</v>
      </c>
      <c r="BE414" s="225">
        <f>IF(N414="základní",J414,0)</f>
        <v>0</v>
      </c>
      <c r="BF414" s="225">
        <f>IF(N414="snížená",J414,0)</f>
        <v>0</v>
      </c>
      <c r="BG414" s="225">
        <f>IF(N414="zákl. přenesená",J414,0)</f>
        <v>0</v>
      </c>
      <c r="BH414" s="225">
        <f>IF(N414="sníž. přenesená",J414,0)</f>
        <v>0</v>
      </c>
      <c r="BI414" s="225">
        <f>IF(N414="nulová",J414,0)</f>
        <v>0</v>
      </c>
      <c r="BJ414" s="18" t="s">
        <v>82</v>
      </c>
      <c r="BK414" s="225">
        <f>ROUND(I414*H414,2)</f>
        <v>0</v>
      </c>
      <c r="BL414" s="18" t="s">
        <v>502</v>
      </c>
      <c r="BM414" s="224" t="s">
        <v>514</v>
      </c>
    </row>
    <row r="415" s="13" customFormat="1">
      <c r="A415" s="13"/>
      <c r="B415" s="236"/>
      <c r="C415" s="237"/>
      <c r="D415" s="226" t="s">
        <v>228</v>
      </c>
      <c r="E415" s="238" t="s">
        <v>19</v>
      </c>
      <c r="F415" s="239" t="s">
        <v>515</v>
      </c>
      <c r="G415" s="237"/>
      <c r="H415" s="238" t="s">
        <v>19</v>
      </c>
      <c r="I415" s="240"/>
      <c r="J415" s="237"/>
      <c r="K415" s="237"/>
      <c r="L415" s="241"/>
      <c r="M415" s="242"/>
      <c r="N415" s="243"/>
      <c r="O415" s="243"/>
      <c r="P415" s="243"/>
      <c r="Q415" s="243"/>
      <c r="R415" s="243"/>
      <c r="S415" s="243"/>
      <c r="T415" s="244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5" t="s">
        <v>228</v>
      </c>
      <c r="AU415" s="245" t="s">
        <v>84</v>
      </c>
      <c r="AV415" s="13" t="s">
        <v>82</v>
      </c>
      <c r="AW415" s="13" t="s">
        <v>37</v>
      </c>
      <c r="AX415" s="13" t="s">
        <v>75</v>
      </c>
      <c r="AY415" s="245" t="s">
        <v>137</v>
      </c>
    </row>
    <row r="416" s="14" customFormat="1">
      <c r="A416" s="14"/>
      <c r="B416" s="246"/>
      <c r="C416" s="247"/>
      <c r="D416" s="226" t="s">
        <v>228</v>
      </c>
      <c r="E416" s="248" t="s">
        <v>19</v>
      </c>
      <c r="F416" s="249" t="s">
        <v>516</v>
      </c>
      <c r="G416" s="247"/>
      <c r="H416" s="250">
        <v>860</v>
      </c>
      <c r="I416" s="251"/>
      <c r="J416" s="247"/>
      <c r="K416" s="247"/>
      <c r="L416" s="252"/>
      <c r="M416" s="253"/>
      <c r="N416" s="254"/>
      <c r="O416" s="254"/>
      <c r="P416" s="254"/>
      <c r="Q416" s="254"/>
      <c r="R416" s="254"/>
      <c r="S416" s="254"/>
      <c r="T416" s="25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6" t="s">
        <v>228</v>
      </c>
      <c r="AU416" s="256" t="s">
        <v>84</v>
      </c>
      <c r="AV416" s="14" t="s">
        <v>84</v>
      </c>
      <c r="AW416" s="14" t="s">
        <v>37</v>
      </c>
      <c r="AX416" s="14" t="s">
        <v>75</v>
      </c>
      <c r="AY416" s="256" t="s">
        <v>137</v>
      </c>
    </row>
    <row r="417" s="13" customFormat="1">
      <c r="A417" s="13"/>
      <c r="B417" s="236"/>
      <c r="C417" s="237"/>
      <c r="D417" s="226" t="s">
        <v>228</v>
      </c>
      <c r="E417" s="238" t="s">
        <v>19</v>
      </c>
      <c r="F417" s="239" t="s">
        <v>517</v>
      </c>
      <c r="G417" s="237"/>
      <c r="H417" s="238" t="s">
        <v>19</v>
      </c>
      <c r="I417" s="240"/>
      <c r="J417" s="237"/>
      <c r="K417" s="237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228</v>
      </c>
      <c r="AU417" s="245" t="s">
        <v>84</v>
      </c>
      <c r="AV417" s="13" t="s">
        <v>82</v>
      </c>
      <c r="AW417" s="13" t="s">
        <v>37</v>
      </c>
      <c r="AX417" s="13" t="s">
        <v>75</v>
      </c>
      <c r="AY417" s="245" t="s">
        <v>137</v>
      </c>
    </row>
    <row r="418" s="14" customFormat="1">
      <c r="A418" s="14"/>
      <c r="B418" s="246"/>
      <c r="C418" s="247"/>
      <c r="D418" s="226" t="s">
        <v>228</v>
      </c>
      <c r="E418" s="248" t="s">
        <v>19</v>
      </c>
      <c r="F418" s="249" t="s">
        <v>518</v>
      </c>
      <c r="G418" s="247"/>
      <c r="H418" s="250">
        <v>600</v>
      </c>
      <c r="I418" s="251"/>
      <c r="J418" s="247"/>
      <c r="K418" s="247"/>
      <c r="L418" s="252"/>
      <c r="M418" s="253"/>
      <c r="N418" s="254"/>
      <c r="O418" s="254"/>
      <c r="P418" s="254"/>
      <c r="Q418" s="254"/>
      <c r="R418" s="254"/>
      <c r="S418" s="254"/>
      <c r="T418" s="255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56" t="s">
        <v>228</v>
      </c>
      <c r="AU418" s="256" t="s">
        <v>84</v>
      </c>
      <c r="AV418" s="14" t="s">
        <v>84</v>
      </c>
      <c r="AW418" s="14" t="s">
        <v>37</v>
      </c>
      <c r="AX418" s="14" t="s">
        <v>75</v>
      </c>
      <c r="AY418" s="256" t="s">
        <v>137</v>
      </c>
    </row>
    <row r="419" s="15" customFormat="1">
      <c r="A419" s="15"/>
      <c r="B419" s="257"/>
      <c r="C419" s="258"/>
      <c r="D419" s="226" t="s">
        <v>228</v>
      </c>
      <c r="E419" s="259" t="s">
        <v>19</v>
      </c>
      <c r="F419" s="260" t="s">
        <v>237</v>
      </c>
      <c r="G419" s="258"/>
      <c r="H419" s="261">
        <v>1460</v>
      </c>
      <c r="I419" s="262"/>
      <c r="J419" s="258"/>
      <c r="K419" s="258"/>
      <c r="L419" s="263"/>
      <c r="M419" s="264"/>
      <c r="N419" s="265"/>
      <c r="O419" s="265"/>
      <c r="P419" s="265"/>
      <c r="Q419" s="265"/>
      <c r="R419" s="265"/>
      <c r="S419" s="265"/>
      <c r="T419" s="266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67" t="s">
        <v>228</v>
      </c>
      <c r="AU419" s="267" t="s">
        <v>84</v>
      </c>
      <c r="AV419" s="15" t="s">
        <v>155</v>
      </c>
      <c r="AW419" s="15" t="s">
        <v>37</v>
      </c>
      <c r="AX419" s="15" t="s">
        <v>82</v>
      </c>
      <c r="AY419" s="267" t="s">
        <v>137</v>
      </c>
    </row>
    <row r="420" s="14" customFormat="1">
      <c r="A420" s="14"/>
      <c r="B420" s="246"/>
      <c r="C420" s="247"/>
      <c r="D420" s="226" t="s">
        <v>228</v>
      </c>
      <c r="E420" s="247"/>
      <c r="F420" s="249" t="s">
        <v>519</v>
      </c>
      <c r="G420" s="247"/>
      <c r="H420" s="250">
        <v>1679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228</v>
      </c>
      <c r="AU420" s="256" t="s">
        <v>84</v>
      </c>
      <c r="AV420" s="14" t="s">
        <v>84</v>
      </c>
      <c r="AW420" s="14" t="s">
        <v>4</v>
      </c>
      <c r="AX420" s="14" t="s">
        <v>82</v>
      </c>
      <c r="AY420" s="256" t="s">
        <v>137</v>
      </c>
    </row>
    <row r="421" s="2" customFormat="1" ht="24.15" customHeight="1">
      <c r="A421" s="39"/>
      <c r="B421" s="40"/>
      <c r="C421" s="270" t="s">
        <v>520</v>
      </c>
      <c r="D421" s="270" t="s">
        <v>286</v>
      </c>
      <c r="E421" s="271" t="s">
        <v>521</v>
      </c>
      <c r="F421" s="272" t="s">
        <v>522</v>
      </c>
      <c r="G421" s="273" t="s">
        <v>469</v>
      </c>
      <c r="H421" s="274">
        <v>1787.0999999999999</v>
      </c>
      <c r="I421" s="275"/>
      <c r="J421" s="276">
        <f>ROUND(I421*H421,2)</f>
        <v>0</v>
      </c>
      <c r="K421" s="272" t="s">
        <v>282</v>
      </c>
      <c r="L421" s="277"/>
      <c r="M421" s="278" t="s">
        <v>19</v>
      </c>
      <c r="N421" s="279" t="s">
        <v>46</v>
      </c>
      <c r="O421" s="85"/>
      <c r="P421" s="222">
        <f>O421*H421</f>
        <v>0</v>
      </c>
      <c r="Q421" s="222">
        <v>0.00017000000000000001</v>
      </c>
      <c r="R421" s="222">
        <f>Q421*H421</f>
        <v>0.30380699999999999</v>
      </c>
      <c r="S421" s="222">
        <v>0</v>
      </c>
      <c r="T421" s="223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4" t="s">
        <v>502</v>
      </c>
      <c r="AT421" s="224" t="s">
        <v>286</v>
      </c>
      <c r="AU421" s="224" t="s">
        <v>84</v>
      </c>
      <c r="AY421" s="18" t="s">
        <v>137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8" t="s">
        <v>82</v>
      </c>
      <c r="BK421" s="225">
        <f>ROUND(I421*H421,2)</f>
        <v>0</v>
      </c>
      <c r="BL421" s="18" t="s">
        <v>502</v>
      </c>
      <c r="BM421" s="224" t="s">
        <v>523</v>
      </c>
    </row>
    <row r="422" s="13" customFormat="1">
      <c r="A422" s="13"/>
      <c r="B422" s="236"/>
      <c r="C422" s="237"/>
      <c r="D422" s="226" t="s">
        <v>228</v>
      </c>
      <c r="E422" s="238" t="s">
        <v>19</v>
      </c>
      <c r="F422" s="239" t="s">
        <v>524</v>
      </c>
      <c r="G422" s="237"/>
      <c r="H422" s="238" t="s">
        <v>19</v>
      </c>
      <c r="I422" s="240"/>
      <c r="J422" s="237"/>
      <c r="K422" s="237"/>
      <c r="L422" s="241"/>
      <c r="M422" s="242"/>
      <c r="N422" s="243"/>
      <c r="O422" s="243"/>
      <c r="P422" s="243"/>
      <c r="Q422" s="243"/>
      <c r="R422" s="243"/>
      <c r="S422" s="243"/>
      <c r="T422" s="244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5" t="s">
        <v>228</v>
      </c>
      <c r="AU422" s="245" t="s">
        <v>84</v>
      </c>
      <c r="AV422" s="13" t="s">
        <v>82</v>
      </c>
      <c r="AW422" s="13" t="s">
        <v>37</v>
      </c>
      <c r="AX422" s="13" t="s">
        <v>75</v>
      </c>
      <c r="AY422" s="245" t="s">
        <v>137</v>
      </c>
    </row>
    <row r="423" s="14" customFormat="1">
      <c r="A423" s="14"/>
      <c r="B423" s="246"/>
      <c r="C423" s="247"/>
      <c r="D423" s="226" t="s">
        <v>228</v>
      </c>
      <c r="E423" s="248" t="s">
        <v>19</v>
      </c>
      <c r="F423" s="249" t="s">
        <v>525</v>
      </c>
      <c r="G423" s="247"/>
      <c r="H423" s="250">
        <v>544</v>
      </c>
      <c r="I423" s="251"/>
      <c r="J423" s="247"/>
      <c r="K423" s="247"/>
      <c r="L423" s="252"/>
      <c r="M423" s="253"/>
      <c r="N423" s="254"/>
      <c r="O423" s="254"/>
      <c r="P423" s="254"/>
      <c r="Q423" s="254"/>
      <c r="R423" s="254"/>
      <c r="S423" s="254"/>
      <c r="T423" s="25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6" t="s">
        <v>228</v>
      </c>
      <c r="AU423" s="256" t="s">
        <v>84</v>
      </c>
      <c r="AV423" s="14" t="s">
        <v>84</v>
      </c>
      <c r="AW423" s="14" t="s">
        <v>37</v>
      </c>
      <c r="AX423" s="14" t="s">
        <v>75</v>
      </c>
      <c r="AY423" s="256" t="s">
        <v>137</v>
      </c>
    </row>
    <row r="424" s="13" customFormat="1">
      <c r="A424" s="13"/>
      <c r="B424" s="236"/>
      <c r="C424" s="237"/>
      <c r="D424" s="226" t="s">
        <v>228</v>
      </c>
      <c r="E424" s="238" t="s">
        <v>19</v>
      </c>
      <c r="F424" s="239" t="s">
        <v>517</v>
      </c>
      <c r="G424" s="237"/>
      <c r="H424" s="238" t="s">
        <v>19</v>
      </c>
      <c r="I424" s="240"/>
      <c r="J424" s="237"/>
      <c r="K424" s="237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228</v>
      </c>
      <c r="AU424" s="245" t="s">
        <v>84</v>
      </c>
      <c r="AV424" s="13" t="s">
        <v>82</v>
      </c>
      <c r="AW424" s="13" t="s">
        <v>37</v>
      </c>
      <c r="AX424" s="13" t="s">
        <v>75</v>
      </c>
      <c r="AY424" s="245" t="s">
        <v>137</v>
      </c>
    </row>
    <row r="425" s="14" customFormat="1">
      <c r="A425" s="14"/>
      <c r="B425" s="246"/>
      <c r="C425" s="247"/>
      <c r="D425" s="226" t="s">
        <v>228</v>
      </c>
      <c r="E425" s="248" t="s">
        <v>19</v>
      </c>
      <c r="F425" s="249" t="s">
        <v>526</v>
      </c>
      <c r="G425" s="247"/>
      <c r="H425" s="250">
        <v>1010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6" t="s">
        <v>228</v>
      </c>
      <c r="AU425" s="256" t="s">
        <v>84</v>
      </c>
      <c r="AV425" s="14" t="s">
        <v>84</v>
      </c>
      <c r="AW425" s="14" t="s">
        <v>37</v>
      </c>
      <c r="AX425" s="14" t="s">
        <v>75</v>
      </c>
      <c r="AY425" s="256" t="s">
        <v>137</v>
      </c>
    </row>
    <row r="426" s="15" customFormat="1">
      <c r="A426" s="15"/>
      <c r="B426" s="257"/>
      <c r="C426" s="258"/>
      <c r="D426" s="226" t="s">
        <v>228</v>
      </c>
      <c r="E426" s="259" t="s">
        <v>19</v>
      </c>
      <c r="F426" s="260" t="s">
        <v>237</v>
      </c>
      <c r="G426" s="258"/>
      <c r="H426" s="261">
        <v>1554</v>
      </c>
      <c r="I426" s="262"/>
      <c r="J426" s="258"/>
      <c r="K426" s="258"/>
      <c r="L426" s="263"/>
      <c r="M426" s="264"/>
      <c r="N426" s="265"/>
      <c r="O426" s="265"/>
      <c r="P426" s="265"/>
      <c r="Q426" s="265"/>
      <c r="R426" s="265"/>
      <c r="S426" s="265"/>
      <c r="T426" s="266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T426" s="267" t="s">
        <v>228</v>
      </c>
      <c r="AU426" s="267" t="s">
        <v>84</v>
      </c>
      <c r="AV426" s="15" t="s">
        <v>155</v>
      </c>
      <c r="AW426" s="15" t="s">
        <v>37</v>
      </c>
      <c r="AX426" s="15" t="s">
        <v>82</v>
      </c>
      <c r="AY426" s="267" t="s">
        <v>137</v>
      </c>
    </row>
    <row r="427" s="14" customFormat="1">
      <c r="A427" s="14"/>
      <c r="B427" s="246"/>
      <c r="C427" s="247"/>
      <c r="D427" s="226" t="s">
        <v>228</v>
      </c>
      <c r="E427" s="247"/>
      <c r="F427" s="249" t="s">
        <v>527</v>
      </c>
      <c r="G427" s="247"/>
      <c r="H427" s="250">
        <v>1787.0999999999999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6" t="s">
        <v>228</v>
      </c>
      <c r="AU427" s="256" t="s">
        <v>84</v>
      </c>
      <c r="AV427" s="14" t="s">
        <v>84</v>
      </c>
      <c r="AW427" s="14" t="s">
        <v>4</v>
      </c>
      <c r="AX427" s="14" t="s">
        <v>82</v>
      </c>
      <c r="AY427" s="256" t="s">
        <v>137</v>
      </c>
    </row>
    <row r="428" s="2" customFormat="1" ht="49.05" customHeight="1">
      <c r="A428" s="39"/>
      <c r="B428" s="40"/>
      <c r="C428" s="213" t="s">
        <v>528</v>
      </c>
      <c r="D428" s="213" t="s">
        <v>140</v>
      </c>
      <c r="E428" s="214" t="s">
        <v>529</v>
      </c>
      <c r="F428" s="215" t="s">
        <v>530</v>
      </c>
      <c r="G428" s="216" t="s">
        <v>469</v>
      </c>
      <c r="H428" s="217">
        <v>60</v>
      </c>
      <c r="I428" s="218"/>
      <c r="J428" s="219">
        <f>ROUND(I428*H428,2)</f>
        <v>0</v>
      </c>
      <c r="K428" s="215" t="s">
        <v>282</v>
      </c>
      <c r="L428" s="45"/>
      <c r="M428" s="220" t="s">
        <v>19</v>
      </c>
      <c r="N428" s="221" t="s">
        <v>46</v>
      </c>
      <c r="O428" s="85"/>
      <c r="P428" s="222">
        <f>O428*H428</f>
        <v>0</v>
      </c>
      <c r="Q428" s="222">
        <v>0</v>
      </c>
      <c r="R428" s="222">
        <f>Q428*H428</f>
        <v>0</v>
      </c>
      <c r="S428" s="222">
        <v>0</v>
      </c>
      <c r="T428" s="223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4" t="s">
        <v>496</v>
      </c>
      <c r="AT428" s="224" t="s">
        <v>140</v>
      </c>
      <c r="AU428" s="224" t="s">
        <v>84</v>
      </c>
      <c r="AY428" s="18" t="s">
        <v>137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8" t="s">
        <v>82</v>
      </c>
      <c r="BK428" s="225">
        <f>ROUND(I428*H428,2)</f>
        <v>0</v>
      </c>
      <c r="BL428" s="18" t="s">
        <v>496</v>
      </c>
      <c r="BM428" s="224" t="s">
        <v>531</v>
      </c>
    </row>
    <row r="429" s="2" customFormat="1">
      <c r="A429" s="39"/>
      <c r="B429" s="40"/>
      <c r="C429" s="41"/>
      <c r="D429" s="268" t="s">
        <v>284</v>
      </c>
      <c r="E429" s="41"/>
      <c r="F429" s="269" t="s">
        <v>532</v>
      </c>
      <c r="G429" s="41"/>
      <c r="H429" s="41"/>
      <c r="I429" s="228"/>
      <c r="J429" s="41"/>
      <c r="K429" s="41"/>
      <c r="L429" s="45"/>
      <c r="M429" s="229"/>
      <c r="N429" s="230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284</v>
      </c>
      <c r="AU429" s="18" t="s">
        <v>84</v>
      </c>
    </row>
    <row r="430" s="2" customFormat="1" ht="24.15" customHeight="1">
      <c r="A430" s="39"/>
      <c r="B430" s="40"/>
      <c r="C430" s="270" t="s">
        <v>533</v>
      </c>
      <c r="D430" s="270" t="s">
        <v>286</v>
      </c>
      <c r="E430" s="271" t="s">
        <v>534</v>
      </c>
      <c r="F430" s="272" t="s">
        <v>535</v>
      </c>
      <c r="G430" s="273" t="s">
        <v>469</v>
      </c>
      <c r="H430" s="274">
        <v>69</v>
      </c>
      <c r="I430" s="275"/>
      <c r="J430" s="276">
        <f>ROUND(I430*H430,2)</f>
        <v>0</v>
      </c>
      <c r="K430" s="272" t="s">
        <v>282</v>
      </c>
      <c r="L430" s="277"/>
      <c r="M430" s="278" t="s">
        <v>19</v>
      </c>
      <c r="N430" s="279" t="s">
        <v>46</v>
      </c>
      <c r="O430" s="85"/>
      <c r="P430" s="222">
        <f>O430*H430</f>
        <v>0</v>
      </c>
      <c r="Q430" s="222">
        <v>0.00029</v>
      </c>
      <c r="R430" s="222">
        <f>Q430*H430</f>
        <v>0.02001</v>
      </c>
      <c r="S430" s="222">
        <v>0</v>
      </c>
      <c r="T430" s="223">
        <f>S430*H430</f>
        <v>0</v>
      </c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R430" s="224" t="s">
        <v>502</v>
      </c>
      <c r="AT430" s="224" t="s">
        <v>286</v>
      </c>
      <c r="AU430" s="224" t="s">
        <v>84</v>
      </c>
      <c r="AY430" s="18" t="s">
        <v>137</v>
      </c>
      <c r="BE430" s="225">
        <f>IF(N430="základní",J430,0)</f>
        <v>0</v>
      </c>
      <c r="BF430" s="225">
        <f>IF(N430="snížená",J430,0)</f>
        <v>0</v>
      </c>
      <c r="BG430" s="225">
        <f>IF(N430="zákl. přenesená",J430,0)</f>
        <v>0</v>
      </c>
      <c r="BH430" s="225">
        <f>IF(N430="sníž. přenesená",J430,0)</f>
        <v>0</v>
      </c>
      <c r="BI430" s="225">
        <f>IF(N430="nulová",J430,0)</f>
        <v>0</v>
      </c>
      <c r="BJ430" s="18" t="s">
        <v>82</v>
      </c>
      <c r="BK430" s="225">
        <f>ROUND(I430*H430,2)</f>
        <v>0</v>
      </c>
      <c r="BL430" s="18" t="s">
        <v>502</v>
      </c>
      <c r="BM430" s="224" t="s">
        <v>536</v>
      </c>
    </row>
    <row r="431" s="13" customFormat="1">
      <c r="A431" s="13"/>
      <c r="B431" s="236"/>
      <c r="C431" s="237"/>
      <c r="D431" s="226" t="s">
        <v>228</v>
      </c>
      <c r="E431" s="238" t="s">
        <v>19</v>
      </c>
      <c r="F431" s="239" t="s">
        <v>537</v>
      </c>
      <c r="G431" s="237"/>
      <c r="H431" s="238" t="s">
        <v>19</v>
      </c>
      <c r="I431" s="240"/>
      <c r="J431" s="237"/>
      <c r="K431" s="237"/>
      <c r="L431" s="241"/>
      <c r="M431" s="242"/>
      <c r="N431" s="243"/>
      <c r="O431" s="243"/>
      <c r="P431" s="243"/>
      <c r="Q431" s="243"/>
      <c r="R431" s="243"/>
      <c r="S431" s="243"/>
      <c r="T431" s="244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5" t="s">
        <v>228</v>
      </c>
      <c r="AU431" s="245" t="s">
        <v>84</v>
      </c>
      <c r="AV431" s="13" t="s">
        <v>82</v>
      </c>
      <c r="AW431" s="13" t="s">
        <v>37</v>
      </c>
      <c r="AX431" s="13" t="s">
        <v>75</v>
      </c>
      <c r="AY431" s="245" t="s">
        <v>137</v>
      </c>
    </row>
    <row r="432" s="14" customFormat="1">
      <c r="A432" s="14"/>
      <c r="B432" s="246"/>
      <c r="C432" s="247"/>
      <c r="D432" s="226" t="s">
        <v>228</v>
      </c>
      <c r="E432" s="248" t="s">
        <v>19</v>
      </c>
      <c r="F432" s="249" t="s">
        <v>538</v>
      </c>
      <c r="G432" s="247"/>
      <c r="H432" s="250">
        <v>40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6" t="s">
        <v>228</v>
      </c>
      <c r="AU432" s="256" t="s">
        <v>84</v>
      </c>
      <c r="AV432" s="14" t="s">
        <v>84</v>
      </c>
      <c r="AW432" s="14" t="s">
        <v>37</v>
      </c>
      <c r="AX432" s="14" t="s">
        <v>75</v>
      </c>
      <c r="AY432" s="256" t="s">
        <v>137</v>
      </c>
    </row>
    <row r="433" s="13" customFormat="1">
      <c r="A433" s="13"/>
      <c r="B433" s="236"/>
      <c r="C433" s="237"/>
      <c r="D433" s="226" t="s">
        <v>228</v>
      </c>
      <c r="E433" s="238" t="s">
        <v>19</v>
      </c>
      <c r="F433" s="239" t="s">
        <v>539</v>
      </c>
      <c r="G433" s="237"/>
      <c r="H433" s="238" t="s">
        <v>19</v>
      </c>
      <c r="I433" s="240"/>
      <c r="J433" s="237"/>
      <c r="K433" s="237"/>
      <c r="L433" s="241"/>
      <c r="M433" s="242"/>
      <c r="N433" s="243"/>
      <c r="O433" s="243"/>
      <c r="P433" s="243"/>
      <c r="Q433" s="243"/>
      <c r="R433" s="243"/>
      <c r="S433" s="243"/>
      <c r="T433" s="244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5" t="s">
        <v>228</v>
      </c>
      <c r="AU433" s="245" t="s">
        <v>84</v>
      </c>
      <c r="AV433" s="13" t="s">
        <v>82</v>
      </c>
      <c r="AW433" s="13" t="s">
        <v>37</v>
      </c>
      <c r="AX433" s="13" t="s">
        <v>75</v>
      </c>
      <c r="AY433" s="245" t="s">
        <v>137</v>
      </c>
    </row>
    <row r="434" s="14" customFormat="1">
      <c r="A434" s="14"/>
      <c r="B434" s="246"/>
      <c r="C434" s="247"/>
      <c r="D434" s="226" t="s">
        <v>228</v>
      </c>
      <c r="E434" s="248" t="s">
        <v>19</v>
      </c>
      <c r="F434" s="249" t="s">
        <v>540</v>
      </c>
      <c r="G434" s="247"/>
      <c r="H434" s="250">
        <v>20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6" t="s">
        <v>228</v>
      </c>
      <c r="AU434" s="256" t="s">
        <v>84</v>
      </c>
      <c r="AV434" s="14" t="s">
        <v>84</v>
      </c>
      <c r="AW434" s="14" t="s">
        <v>37</v>
      </c>
      <c r="AX434" s="14" t="s">
        <v>75</v>
      </c>
      <c r="AY434" s="256" t="s">
        <v>137</v>
      </c>
    </row>
    <row r="435" s="15" customFormat="1">
      <c r="A435" s="15"/>
      <c r="B435" s="257"/>
      <c r="C435" s="258"/>
      <c r="D435" s="226" t="s">
        <v>228</v>
      </c>
      <c r="E435" s="259" t="s">
        <v>19</v>
      </c>
      <c r="F435" s="260" t="s">
        <v>237</v>
      </c>
      <c r="G435" s="258"/>
      <c r="H435" s="261">
        <v>60</v>
      </c>
      <c r="I435" s="262"/>
      <c r="J435" s="258"/>
      <c r="K435" s="258"/>
      <c r="L435" s="263"/>
      <c r="M435" s="264"/>
      <c r="N435" s="265"/>
      <c r="O435" s="265"/>
      <c r="P435" s="265"/>
      <c r="Q435" s="265"/>
      <c r="R435" s="265"/>
      <c r="S435" s="265"/>
      <c r="T435" s="266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7" t="s">
        <v>228</v>
      </c>
      <c r="AU435" s="267" t="s">
        <v>84</v>
      </c>
      <c r="AV435" s="15" t="s">
        <v>155</v>
      </c>
      <c r="AW435" s="15" t="s">
        <v>37</v>
      </c>
      <c r="AX435" s="15" t="s">
        <v>82</v>
      </c>
      <c r="AY435" s="267" t="s">
        <v>137</v>
      </c>
    </row>
    <row r="436" s="14" customFormat="1">
      <c r="A436" s="14"/>
      <c r="B436" s="246"/>
      <c r="C436" s="247"/>
      <c r="D436" s="226" t="s">
        <v>228</v>
      </c>
      <c r="E436" s="247"/>
      <c r="F436" s="249" t="s">
        <v>541</v>
      </c>
      <c r="G436" s="247"/>
      <c r="H436" s="250">
        <v>69</v>
      </c>
      <c r="I436" s="251"/>
      <c r="J436" s="247"/>
      <c r="K436" s="247"/>
      <c r="L436" s="252"/>
      <c r="M436" s="253"/>
      <c r="N436" s="254"/>
      <c r="O436" s="254"/>
      <c r="P436" s="254"/>
      <c r="Q436" s="254"/>
      <c r="R436" s="254"/>
      <c r="S436" s="254"/>
      <c r="T436" s="25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6" t="s">
        <v>228</v>
      </c>
      <c r="AU436" s="256" t="s">
        <v>84</v>
      </c>
      <c r="AV436" s="14" t="s">
        <v>84</v>
      </c>
      <c r="AW436" s="14" t="s">
        <v>4</v>
      </c>
      <c r="AX436" s="14" t="s">
        <v>82</v>
      </c>
      <c r="AY436" s="256" t="s">
        <v>137</v>
      </c>
    </row>
    <row r="437" s="2" customFormat="1" ht="49.05" customHeight="1">
      <c r="A437" s="39"/>
      <c r="B437" s="40"/>
      <c r="C437" s="213" t="s">
        <v>542</v>
      </c>
      <c r="D437" s="213" t="s">
        <v>140</v>
      </c>
      <c r="E437" s="214" t="s">
        <v>543</v>
      </c>
      <c r="F437" s="215" t="s">
        <v>544</v>
      </c>
      <c r="G437" s="216" t="s">
        <v>469</v>
      </c>
      <c r="H437" s="217">
        <v>100</v>
      </c>
      <c r="I437" s="218"/>
      <c r="J437" s="219">
        <f>ROUND(I437*H437,2)</f>
        <v>0</v>
      </c>
      <c r="K437" s="215" t="s">
        <v>282</v>
      </c>
      <c r="L437" s="45"/>
      <c r="M437" s="220" t="s">
        <v>19</v>
      </c>
      <c r="N437" s="221" t="s">
        <v>46</v>
      </c>
      <c r="O437" s="85"/>
      <c r="P437" s="222">
        <f>O437*H437</f>
        <v>0</v>
      </c>
      <c r="Q437" s="222">
        <v>0</v>
      </c>
      <c r="R437" s="222">
        <f>Q437*H437</f>
        <v>0</v>
      </c>
      <c r="S437" s="222">
        <v>0</v>
      </c>
      <c r="T437" s="223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24" t="s">
        <v>496</v>
      </c>
      <c r="AT437" s="224" t="s">
        <v>140</v>
      </c>
      <c r="AU437" s="224" t="s">
        <v>84</v>
      </c>
      <c r="AY437" s="18" t="s">
        <v>137</v>
      </c>
      <c r="BE437" s="225">
        <f>IF(N437="základní",J437,0)</f>
        <v>0</v>
      </c>
      <c r="BF437" s="225">
        <f>IF(N437="snížená",J437,0)</f>
        <v>0</v>
      </c>
      <c r="BG437" s="225">
        <f>IF(N437="zákl. přenesená",J437,0)</f>
        <v>0</v>
      </c>
      <c r="BH437" s="225">
        <f>IF(N437="sníž. přenesená",J437,0)</f>
        <v>0</v>
      </c>
      <c r="BI437" s="225">
        <f>IF(N437="nulová",J437,0)</f>
        <v>0</v>
      </c>
      <c r="BJ437" s="18" t="s">
        <v>82</v>
      </c>
      <c r="BK437" s="225">
        <f>ROUND(I437*H437,2)</f>
        <v>0</v>
      </c>
      <c r="BL437" s="18" t="s">
        <v>496</v>
      </c>
      <c r="BM437" s="224" t="s">
        <v>545</v>
      </c>
    </row>
    <row r="438" s="2" customFormat="1">
      <c r="A438" s="39"/>
      <c r="B438" s="40"/>
      <c r="C438" s="41"/>
      <c r="D438" s="268" t="s">
        <v>284</v>
      </c>
      <c r="E438" s="41"/>
      <c r="F438" s="269" t="s">
        <v>546</v>
      </c>
      <c r="G438" s="41"/>
      <c r="H438" s="41"/>
      <c r="I438" s="228"/>
      <c r="J438" s="41"/>
      <c r="K438" s="41"/>
      <c r="L438" s="45"/>
      <c r="M438" s="229"/>
      <c r="N438" s="230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284</v>
      </c>
      <c r="AU438" s="18" t="s">
        <v>84</v>
      </c>
    </row>
    <row r="439" s="2" customFormat="1" ht="24.15" customHeight="1">
      <c r="A439" s="39"/>
      <c r="B439" s="40"/>
      <c r="C439" s="270" t="s">
        <v>547</v>
      </c>
      <c r="D439" s="270" t="s">
        <v>286</v>
      </c>
      <c r="E439" s="271" t="s">
        <v>548</v>
      </c>
      <c r="F439" s="272" t="s">
        <v>549</v>
      </c>
      <c r="G439" s="273" t="s">
        <v>469</v>
      </c>
      <c r="H439" s="274">
        <v>73.599999999999994</v>
      </c>
      <c r="I439" s="275"/>
      <c r="J439" s="276">
        <f>ROUND(I439*H439,2)</f>
        <v>0</v>
      </c>
      <c r="K439" s="272" t="s">
        <v>282</v>
      </c>
      <c r="L439" s="277"/>
      <c r="M439" s="278" t="s">
        <v>19</v>
      </c>
      <c r="N439" s="279" t="s">
        <v>46</v>
      </c>
      <c r="O439" s="85"/>
      <c r="P439" s="222">
        <f>O439*H439</f>
        <v>0</v>
      </c>
      <c r="Q439" s="222">
        <v>0.00064000000000000005</v>
      </c>
      <c r="R439" s="222">
        <f>Q439*H439</f>
        <v>0.047104</v>
      </c>
      <c r="S439" s="222">
        <v>0</v>
      </c>
      <c r="T439" s="223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24" t="s">
        <v>550</v>
      </c>
      <c r="AT439" s="224" t="s">
        <v>286</v>
      </c>
      <c r="AU439" s="224" t="s">
        <v>84</v>
      </c>
      <c r="AY439" s="18" t="s">
        <v>137</v>
      </c>
      <c r="BE439" s="225">
        <f>IF(N439="základní",J439,0)</f>
        <v>0</v>
      </c>
      <c r="BF439" s="225">
        <f>IF(N439="snížená",J439,0)</f>
        <v>0</v>
      </c>
      <c r="BG439" s="225">
        <f>IF(N439="zákl. přenesená",J439,0)</f>
        <v>0</v>
      </c>
      <c r="BH439" s="225">
        <f>IF(N439="sníž. přenesená",J439,0)</f>
        <v>0</v>
      </c>
      <c r="BI439" s="225">
        <f>IF(N439="nulová",J439,0)</f>
        <v>0</v>
      </c>
      <c r="BJ439" s="18" t="s">
        <v>82</v>
      </c>
      <c r="BK439" s="225">
        <f>ROUND(I439*H439,2)</f>
        <v>0</v>
      </c>
      <c r="BL439" s="18" t="s">
        <v>496</v>
      </c>
      <c r="BM439" s="224" t="s">
        <v>551</v>
      </c>
    </row>
    <row r="440" s="13" customFormat="1">
      <c r="A440" s="13"/>
      <c r="B440" s="236"/>
      <c r="C440" s="237"/>
      <c r="D440" s="226" t="s">
        <v>228</v>
      </c>
      <c r="E440" s="238" t="s">
        <v>19</v>
      </c>
      <c r="F440" s="239" t="s">
        <v>552</v>
      </c>
      <c r="G440" s="237"/>
      <c r="H440" s="238" t="s">
        <v>19</v>
      </c>
      <c r="I440" s="240"/>
      <c r="J440" s="237"/>
      <c r="K440" s="237"/>
      <c r="L440" s="241"/>
      <c r="M440" s="242"/>
      <c r="N440" s="243"/>
      <c r="O440" s="243"/>
      <c r="P440" s="243"/>
      <c r="Q440" s="243"/>
      <c r="R440" s="243"/>
      <c r="S440" s="243"/>
      <c r="T440" s="244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5" t="s">
        <v>228</v>
      </c>
      <c r="AU440" s="245" t="s">
        <v>84</v>
      </c>
      <c r="AV440" s="13" t="s">
        <v>82</v>
      </c>
      <c r="AW440" s="13" t="s">
        <v>37</v>
      </c>
      <c r="AX440" s="13" t="s">
        <v>75</v>
      </c>
      <c r="AY440" s="245" t="s">
        <v>137</v>
      </c>
    </row>
    <row r="441" s="14" customFormat="1">
      <c r="A441" s="14"/>
      <c r="B441" s="246"/>
      <c r="C441" s="247"/>
      <c r="D441" s="226" t="s">
        <v>228</v>
      </c>
      <c r="E441" s="248" t="s">
        <v>19</v>
      </c>
      <c r="F441" s="249" t="s">
        <v>496</v>
      </c>
      <c r="G441" s="247"/>
      <c r="H441" s="250">
        <v>64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228</v>
      </c>
      <c r="AU441" s="256" t="s">
        <v>84</v>
      </c>
      <c r="AV441" s="14" t="s">
        <v>84</v>
      </c>
      <c r="AW441" s="14" t="s">
        <v>37</v>
      </c>
      <c r="AX441" s="14" t="s">
        <v>75</v>
      </c>
      <c r="AY441" s="256" t="s">
        <v>137</v>
      </c>
    </row>
    <row r="442" s="15" customFormat="1">
      <c r="A442" s="15"/>
      <c r="B442" s="257"/>
      <c r="C442" s="258"/>
      <c r="D442" s="226" t="s">
        <v>228</v>
      </c>
      <c r="E442" s="259" t="s">
        <v>19</v>
      </c>
      <c r="F442" s="260" t="s">
        <v>237</v>
      </c>
      <c r="G442" s="258"/>
      <c r="H442" s="261">
        <v>64</v>
      </c>
      <c r="I442" s="262"/>
      <c r="J442" s="258"/>
      <c r="K442" s="258"/>
      <c r="L442" s="263"/>
      <c r="M442" s="264"/>
      <c r="N442" s="265"/>
      <c r="O442" s="265"/>
      <c r="P442" s="265"/>
      <c r="Q442" s="265"/>
      <c r="R442" s="265"/>
      <c r="S442" s="265"/>
      <c r="T442" s="266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7" t="s">
        <v>228</v>
      </c>
      <c r="AU442" s="267" t="s">
        <v>84</v>
      </c>
      <c r="AV442" s="15" t="s">
        <v>155</v>
      </c>
      <c r="AW442" s="15" t="s">
        <v>37</v>
      </c>
      <c r="AX442" s="15" t="s">
        <v>82</v>
      </c>
      <c r="AY442" s="267" t="s">
        <v>137</v>
      </c>
    </row>
    <row r="443" s="14" customFormat="1">
      <c r="A443" s="14"/>
      <c r="B443" s="246"/>
      <c r="C443" s="247"/>
      <c r="D443" s="226" t="s">
        <v>228</v>
      </c>
      <c r="E443" s="247"/>
      <c r="F443" s="249" t="s">
        <v>553</v>
      </c>
      <c r="G443" s="247"/>
      <c r="H443" s="250">
        <v>73.599999999999994</v>
      </c>
      <c r="I443" s="251"/>
      <c r="J443" s="247"/>
      <c r="K443" s="247"/>
      <c r="L443" s="252"/>
      <c r="M443" s="253"/>
      <c r="N443" s="254"/>
      <c r="O443" s="254"/>
      <c r="P443" s="254"/>
      <c r="Q443" s="254"/>
      <c r="R443" s="254"/>
      <c r="S443" s="254"/>
      <c r="T443" s="255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6" t="s">
        <v>228</v>
      </c>
      <c r="AU443" s="256" t="s">
        <v>84</v>
      </c>
      <c r="AV443" s="14" t="s">
        <v>84</v>
      </c>
      <c r="AW443" s="14" t="s">
        <v>4</v>
      </c>
      <c r="AX443" s="14" t="s">
        <v>82</v>
      </c>
      <c r="AY443" s="256" t="s">
        <v>137</v>
      </c>
    </row>
    <row r="444" s="2" customFormat="1" ht="24.15" customHeight="1">
      <c r="A444" s="39"/>
      <c r="B444" s="40"/>
      <c r="C444" s="270" t="s">
        <v>496</v>
      </c>
      <c r="D444" s="270" t="s">
        <v>286</v>
      </c>
      <c r="E444" s="271" t="s">
        <v>554</v>
      </c>
      <c r="F444" s="272" t="s">
        <v>555</v>
      </c>
      <c r="G444" s="273" t="s">
        <v>469</v>
      </c>
      <c r="H444" s="274">
        <v>41.399999999999999</v>
      </c>
      <c r="I444" s="275"/>
      <c r="J444" s="276">
        <f>ROUND(I444*H444,2)</f>
        <v>0</v>
      </c>
      <c r="K444" s="272" t="s">
        <v>282</v>
      </c>
      <c r="L444" s="277"/>
      <c r="M444" s="278" t="s">
        <v>19</v>
      </c>
      <c r="N444" s="279" t="s">
        <v>46</v>
      </c>
      <c r="O444" s="85"/>
      <c r="P444" s="222">
        <f>O444*H444</f>
        <v>0</v>
      </c>
      <c r="Q444" s="222">
        <v>0.00042000000000000002</v>
      </c>
      <c r="R444" s="222">
        <f>Q444*H444</f>
        <v>0.017388000000000001</v>
      </c>
      <c r="S444" s="222">
        <v>0</v>
      </c>
      <c r="T444" s="223">
        <f>S444*H444</f>
        <v>0</v>
      </c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R444" s="224" t="s">
        <v>550</v>
      </c>
      <c r="AT444" s="224" t="s">
        <v>286</v>
      </c>
      <c r="AU444" s="224" t="s">
        <v>84</v>
      </c>
      <c r="AY444" s="18" t="s">
        <v>137</v>
      </c>
      <c r="BE444" s="225">
        <f>IF(N444="základní",J444,0)</f>
        <v>0</v>
      </c>
      <c r="BF444" s="225">
        <f>IF(N444="snížená",J444,0)</f>
        <v>0</v>
      </c>
      <c r="BG444" s="225">
        <f>IF(N444="zákl. přenesená",J444,0)</f>
        <v>0</v>
      </c>
      <c r="BH444" s="225">
        <f>IF(N444="sníž. přenesená",J444,0)</f>
        <v>0</v>
      </c>
      <c r="BI444" s="225">
        <f>IF(N444="nulová",J444,0)</f>
        <v>0</v>
      </c>
      <c r="BJ444" s="18" t="s">
        <v>82</v>
      </c>
      <c r="BK444" s="225">
        <f>ROUND(I444*H444,2)</f>
        <v>0</v>
      </c>
      <c r="BL444" s="18" t="s">
        <v>496</v>
      </c>
      <c r="BM444" s="224" t="s">
        <v>556</v>
      </c>
    </row>
    <row r="445" s="13" customFormat="1">
      <c r="A445" s="13"/>
      <c r="B445" s="236"/>
      <c r="C445" s="237"/>
      <c r="D445" s="226" t="s">
        <v>228</v>
      </c>
      <c r="E445" s="238" t="s">
        <v>19</v>
      </c>
      <c r="F445" s="239" t="s">
        <v>557</v>
      </c>
      <c r="G445" s="237"/>
      <c r="H445" s="238" t="s">
        <v>19</v>
      </c>
      <c r="I445" s="240"/>
      <c r="J445" s="237"/>
      <c r="K445" s="237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228</v>
      </c>
      <c r="AU445" s="245" t="s">
        <v>84</v>
      </c>
      <c r="AV445" s="13" t="s">
        <v>82</v>
      </c>
      <c r="AW445" s="13" t="s">
        <v>37</v>
      </c>
      <c r="AX445" s="13" t="s">
        <v>75</v>
      </c>
      <c r="AY445" s="245" t="s">
        <v>137</v>
      </c>
    </row>
    <row r="446" s="14" customFormat="1">
      <c r="A446" s="14"/>
      <c r="B446" s="246"/>
      <c r="C446" s="247"/>
      <c r="D446" s="226" t="s">
        <v>228</v>
      </c>
      <c r="E446" s="248" t="s">
        <v>19</v>
      </c>
      <c r="F446" s="249" t="s">
        <v>558</v>
      </c>
      <c r="G446" s="247"/>
      <c r="H446" s="250">
        <v>36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228</v>
      </c>
      <c r="AU446" s="256" t="s">
        <v>84</v>
      </c>
      <c r="AV446" s="14" t="s">
        <v>84</v>
      </c>
      <c r="AW446" s="14" t="s">
        <v>37</v>
      </c>
      <c r="AX446" s="14" t="s">
        <v>75</v>
      </c>
      <c r="AY446" s="256" t="s">
        <v>137</v>
      </c>
    </row>
    <row r="447" s="15" customFormat="1">
      <c r="A447" s="15"/>
      <c r="B447" s="257"/>
      <c r="C447" s="258"/>
      <c r="D447" s="226" t="s">
        <v>228</v>
      </c>
      <c r="E447" s="259" t="s">
        <v>19</v>
      </c>
      <c r="F447" s="260" t="s">
        <v>237</v>
      </c>
      <c r="G447" s="258"/>
      <c r="H447" s="261">
        <v>36</v>
      </c>
      <c r="I447" s="262"/>
      <c r="J447" s="258"/>
      <c r="K447" s="258"/>
      <c r="L447" s="263"/>
      <c r="M447" s="264"/>
      <c r="N447" s="265"/>
      <c r="O447" s="265"/>
      <c r="P447" s="265"/>
      <c r="Q447" s="265"/>
      <c r="R447" s="265"/>
      <c r="S447" s="265"/>
      <c r="T447" s="266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7" t="s">
        <v>228</v>
      </c>
      <c r="AU447" s="267" t="s">
        <v>84</v>
      </c>
      <c r="AV447" s="15" t="s">
        <v>155</v>
      </c>
      <c r="AW447" s="15" t="s">
        <v>37</v>
      </c>
      <c r="AX447" s="15" t="s">
        <v>82</v>
      </c>
      <c r="AY447" s="267" t="s">
        <v>137</v>
      </c>
    </row>
    <row r="448" s="14" customFormat="1">
      <c r="A448" s="14"/>
      <c r="B448" s="246"/>
      <c r="C448" s="247"/>
      <c r="D448" s="226" t="s">
        <v>228</v>
      </c>
      <c r="E448" s="247"/>
      <c r="F448" s="249" t="s">
        <v>559</v>
      </c>
      <c r="G448" s="247"/>
      <c r="H448" s="250">
        <v>41.399999999999999</v>
      </c>
      <c r="I448" s="251"/>
      <c r="J448" s="247"/>
      <c r="K448" s="247"/>
      <c r="L448" s="252"/>
      <c r="M448" s="253"/>
      <c r="N448" s="254"/>
      <c r="O448" s="254"/>
      <c r="P448" s="254"/>
      <c r="Q448" s="254"/>
      <c r="R448" s="254"/>
      <c r="S448" s="254"/>
      <c r="T448" s="255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6" t="s">
        <v>228</v>
      </c>
      <c r="AU448" s="256" t="s">
        <v>84</v>
      </c>
      <c r="AV448" s="14" t="s">
        <v>84</v>
      </c>
      <c r="AW448" s="14" t="s">
        <v>4</v>
      </c>
      <c r="AX448" s="14" t="s">
        <v>82</v>
      </c>
      <c r="AY448" s="256" t="s">
        <v>137</v>
      </c>
    </row>
    <row r="449" s="2" customFormat="1" ht="49.05" customHeight="1">
      <c r="A449" s="39"/>
      <c r="B449" s="40"/>
      <c r="C449" s="213" t="s">
        <v>560</v>
      </c>
      <c r="D449" s="213" t="s">
        <v>140</v>
      </c>
      <c r="E449" s="214" t="s">
        <v>561</v>
      </c>
      <c r="F449" s="215" t="s">
        <v>562</v>
      </c>
      <c r="G449" s="216" t="s">
        <v>469</v>
      </c>
      <c r="H449" s="217">
        <v>144</v>
      </c>
      <c r="I449" s="218"/>
      <c r="J449" s="219">
        <f>ROUND(I449*H449,2)</f>
        <v>0</v>
      </c>
      <c r="K449" s="215" t="s">
        <v>282</v>
      </c>
      <c r="L449" s="45"/>
      <c r="M449" s="220" t="s">
        <v>19</v>
      </c>
      <c r="N449" s="221" t="s">
        <v>46</v>
      </c>
      <c r="O449" s="85"/>
      <c r="P449" s="222">
        <f>O449*H449</f>
        <v>0</v>
      </c>
      <c r="Q449" s="222">
        <v>0</v>
      </c>
      <c r="R449" s="222">
        <f>Q449*H449</f>
        <v>0</v>
      </c>
      <c r="S449" s="222">
        <v>0</v>
      </c>
      <c r="T449" s="223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4" t="s">
        <v>496</v>
      </c>
      <c r="AT449" s="224" t="s">
        <v>140</v>
      </c>
      <c r="AU449" s="224" t="s">
        <v>84</v>
      </c>
      <c r="AY449" s="18" t="s">
        <v>137</v>
      </c>
      <c r="BE449" s="225">
        <f>IF(N449="základní",J449,0)</f>
        <v>0</v>
      </c>
      <c r="BF449" s="225">
        <f>IF(N449="snížená",J449,0)</f>
        <v>0</v>
      </c>
      <c r="BG449" s="225">
        <f>IF(N449="zákl. přenesená",J449,0)</f>
        <v>0</v>
      </c>
      <c r="BH449" s="225">
        <f>IF(N449="sníž. přenesená",J449,0)</f>
        <v>0</v>
      </c>
      <c r="BI449" s="225">
        <f>IF(N449="nulová",J449,0)</f>
        <v>0</v>
      </c>
      <c r="BJ449" s="18" t="s">
        <v>82</v>
      </c>
      <c r="BK449" s="225">
        <f>ROUND(I449*H449,2)</f>
        <v>0</v>
      </c>
      <c r="BL449" s="18" t="s">
        <v>496</v>
      </c>
      <c r="BM449" s="224" t="s">
        <v>563</v>
      </c>
    </row>
    <row r="450" s="2" customFormat="1">
      <c r="A450" s="39"/>
      <c r="B450" s="40"/>
      <c r="C450" s="41"/>
      <c r="D450" s="268" t="s">
        <v>284</v>
      </c>
      <c r="E450" s="41"/>
      <c r="F450" s="269" t="s">
        <v>564</v>
      </c>
      <c r="G450" s="41"/>
      <c r="H450" s="41"/>
      <c r="I450" s="228"/>
      <c r="J450" s="41"/>
      <c r="K450" s="41"/>
      <c r="L450" s="45"/>
      <c r="M450" s="229"/>
      <c r="N450" s="230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284</v>
      </c>
      <c r="AU450" s="18" t="s">
        <v>84</v>
      </c>
    </row>
    <row r="451" s="2" customFormat="1" ht="24.15" customHeight="1">
      <c r="A451" s="39"/>
      <c r="B451" s="40"/>
      <c r="C451" s="270" t="s">
        <v>565</v>
      </c>
      <c r="D451" s="270" t="s">
        <v>286</v>
      </c>
      <c r="E451" s="271" t="s">
        <v>566</v>
      </c>
      <c r="F451" s="272" t="s">
        <v>567</v>
      </c>
      <c r="G451" s="273" t="s">
        <v>469</v>
      </c>
      <c r="H451" s="274">
        <v>165.59999999999999</v>
      </c>
      <c r="I451" s="275"/>
      <c r="J451" s="276">
        <f>ROUND(I451*H451,2)</f>
        <v>0</v>
      </c>
      <c r="K451" s="272" t="s">
        <v>282</v>
      </c>
      <c r="L451" s="277"/>
      <c r="M451" s="278" t="s">
        <v>19</v>
      </c>
      <c r="N451" s="279" t="s">
        <v>46</v>
      </c>
      <c r="O451" s="85"/>
      <c r="P451" s="222">
        <f>O451*H451</f>
        <v>0</v>
      </c>
      <c r="Q451" s="222">
        <v>0.00089999999999999998</v>
      </c>
      <c r="R451" s="222">
        <f>Q451*H451</f>
        <v>0.14903999999999998</v>
      </c>
      <c r="S451" s="222">
        <v>0</v>
      </c>
      <c r="T451" s="223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24" t="s">
        <v>502</v>
      </c>
      <c r="AT451" s="224" t="s">
        <v>286</v>
      </c>
      <c r="AU451" s="224" t="s">
        <v>84</v>
      </c>
      <c r="AY451" s="18" t="s">
        <v>137</v>
      </c>
      <c r="BE451" s="225">
        <f>IF(N451="základní",J451,0)</f>
        <v>0</v>
      </c>
      <c r="BF451" s="225">
        <f>IF(N451="snížená",J451,0)</f>
        <v>0</v>
      </c>
      <c r="BG451" s="225">
        <f>IF(N451="zákl. přenesená",J451,0)</f>
        <v>0</v>
      </c>
      <c r="BH451" s="225">
        <f>IF(N451="sníž. přenesená",J451,0)</f>
        <v>0</v>
      </c>
      <c r="BI451" s="225">
        <f>IF(N451="nulová",J451,0)</f>
        <v>0</v>
      </c>
      <c r="BJ451" s="18" t="s">
        <v>82</v>
      </c>
      <c r="BK451" s="225">
        <f>ROUND(I451*H451,2)</f>
        <v>0</v>
      </c>
      <c r="BL451" s="18" t="s">
        <v>502</v>
      </c>
      <c r="BM451" s="224" t="s">
        <v>568</v>
      </c>
    </row>
    <row r="452" s="13" customFormat="1">
      <c r="A452" s="13"/>
      <c r="B452" s="236"/>
      <c r="C452" s="237"/>
      <c r="D452" s="226" t="s">
        <v>228</v>
      </c>
      <c r="E452" s="238" t="s">
        <v>19</v>
      </c>
      <c r="F452" s="239" t="s">
        <v>569</v>
      </c>
      <c r="G452" s="237"/>
      <c r="H452" s="238" t="s">
        <v>19</v>
      </c>
      <c r="I452" s="240"/>
      <c r="J452" s="237"/>
      <c r="K452" s="237"/>
      <c r="L452" s="241"/>
      <c r="M452" s="242"/>
      <c r="N452" s="243"/>
      <c r="O452" s="243"/>
      <c r="P452" s="243"/>
      <c r="Q452" s="243"/>
      <c r="R452" s="243"/>
      <c r="S452" s="243"/>
      <c r="T452" s="244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5" t="s">
        <v>228</v>
      </c>
      <c r="AU452" s="245" t="s">
        <v>84</v>
      </c>
      <c r="AV452" s="13" t="s">
        <v>82</v>
      </c>
      <c r="AW452" s="13" t="s">
        <v>37</v>
      </c>
      <c r="AX452" s="13" t="s">
        <v>75</v>
      </c>
      <c r="AY452" s="245" t="s">
        <v>137</v>
      </c>
    </row>
    <row r="453" s="14" customFormat="1">
      <c r="A453" s="14"/>
      <c r="B453" s="246"/>
      <c r="C453" s="247"/>
      <c r="D453" s="226" t="s">
        <v>228</v>
      </c>
      <c r="E453" s="248" t="s">
        <v>19</v>
      </c>
      <c r="F453" s="249" t="s">
        <v>570</v>
      </c>
      <c r="G453" s="247"/>
      <c r="H453" s="250">
        <v>144</v>
      </c>
      <c r="I453" s="251"/>
      <c r="J453" s="247"/>
      <c r="K453" s="247"/>
      <c r="L453" s="252"/>
      <c r="M453" s="253"/>
      <c r="N453" s="254"/>
      <c r="O453" s="254"/>
      <c r="P453" s="254"/>
      <c r="Q453" s="254"/>
      <c r="R453" s="254"/>
      <c r="S453" s="254"/>
      <c r="T453" s="25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6" t="s">
        <v>228</v>
      </c>
      <c r="AU453" s="256" t="s">
        <v>84</v>
      </c>
      <c r="AV453" s="14" t="s">
        <v>84</v>
      </c>
      <c r="AW453" s="14" t="s">
        <v>37</v>
      </c>
      <c r="AX453" s="14" t="s">
        <v>75</v>
      </c>
      <c r="AY453" s="256" t="s">
        <v>137</v>
      </c>
    </row>
    <row r="454" s="15" customFormat="1">
      <c r="A454" s="15"/>
      <c r="B454" s="257"/>
      <c r="C454" s="258"/>
      <c r="D454" s="226" t="s">
        <v>228</v>
      </c>
      <c r="E454" s="259" t="s">
        <v>19</v>
      </c>
      <c r="F454" s="260" t="s">
        <v>237</v>
      </c>
      <c r="G454" s="258"/>
      <c r="H454" s="261">
        <v>144</v>
      </c>
      <c r="I454" s="262"/>
      <c r="J454" s="258"/>
      <c r="K454" s="258"/>
      <c r="L454" s="263"/>
      <c r="M454" s="264"/>
      <c r="N454" s="265"/>
      <c r="O454" s="265"/>
      <c r="P454" s="265"/>
      <c r="Q454" s="265"/>
      <c r="R454" s="265"/>
      <c r="S454" s="265"/>
      <c r="T454" s="266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67" t="s">
        <v>228</v>
      </c>
      <c r="AU454" s="267" t="s">
        <v>84</v>
      </c>
      <c r="AV454" s="15" t="s">
        <v>155</v>
      </c>
      <c r="AW454" s="15" t="s">
        <v>37</v>
      </c>
      <c r="AX454" s="15" t="s">
        <v>82</v>
      </c>
      <c r="AY454" s="267" t="s">
        <v>137</v>
      </c>
    </row>
    <row r="455" s="14" customFormat="1">
      <c r="A455" s="14"/>
      <c r="B455" s="246"/>
      <c r="C455" s="247"/>
      <c r="D455" s="226" t="s">
        <v>228</v>
      </c>
      <c r="E455" s="247"/>
      <c r="F455" s="249" t="s">
        <v>571</v>
      </c>
      <c r="G455" s="247"/>
      <c r="H455" s="250">
        <v>165.59999999999999</v>
      </c>
      <c r="I455" s="251"/>
      <c r="J455" s="247"/>
      <c r="K455" s="247"/>
      <c r="L455" s="252"/>
      <c r="M455" s="253"/>
      <c r="N455" s="254"/>
      <c r="O455" s="254"/>
      <c r="P455" s="254"/>
      <c r="Q455" s="254"/>
      <c r="R455" s="254"/>
      <c r="S455" s="254"/>
      <c r="T455" s="25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6" t="s">
        <v>228</v>
      </c>
      <c r="AU455" s="256" t="s">
        <v>84</v>
      </c>
      <c r="AV455" s="14" t="s">
        <v>84</v>
      </c>
      <c r="AW455" s="14" t="s">
        <v>4</v>
      </c>
      <c r="AX455" s="14" t="s">
        <v>82</v>
      </c>
      <c r="AY455" s="256" t="s">
        <v>137</v>
      </c>
    </row>
    <row r="456" s="2" customFormat="1" ht="49.05" customHeight="1">
      <c r="A456" s="39"/>
      <c r="B456" s="40"/>
      <c r="C456" s="213" t="s">
        <v>572</v>
      </c>
      <c r="D456" s="213" t="s">
        <v>140</v>
      </c>
      <c r="E456" s="214" t="s">
        <v>573</v>
      </c>
      <c r="F456" s="215" t="s">
        <v>574</v>
      </c>
      <c r="G456" s="216" t="s">
        <v>469</v>
      </c>
      <c r="H456" s="217">
        <v>52</v>
      </c>
      <c r="I456" s="218"/>
      <c r="J456" s="219">
        <f>ROUND(I456*H456,2)</f>
        <v>0</v>
      </c>
      <c r="K456" s="215" t="s">
        <v>282</v>
      </c>
      <c r="L456" s="45"/>
      <c r="M456" s="220" t="s">
        <v>19</v>
      </c>
      <c r="N456" s="221" t="s">
        <v>46</v>
      </c>
      <c r="O456" s="85"/>
      <c r="P456" s="222">
        <f>O456*H456</f>
        <v>0</v>
      </c>
      <c r="Q456" s="222">
        <v>0</v>
      </c>
      <c r="R456" s="222">
        <f>Q456*H456</f>
        <v>0</v>
      </c>
      <c r="S456" s="222">
        <v>0</v>
      </c>
      <c r="T456" s="223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24" t="s">
        <v>496</v>
      </c>
      <c r="AT456" s="224" t="s">
        <v>140</v>
      </c>
      <c r="AU456" s="224" t="s">
        <v>84</v>
      </c>
      <c r="AY456" s="18" t="s">
        <v>137</v>
      </c>
      <c r="BE456" s="225">
        <f>IF(N456="základní",J456,0)</f>
        <v>0</v>
      </c>
      <c r="BF456" s="225">
        <f>IF(N456="snížená",J456,0)</f>
        <v>0</v>
      </c>
      <c r="BG456" s="225">
        <f>IF(N456="zákl. přenesená",J456,0)</f>
        <v>0</v>
      </c>
      <c r="BH456" s="225">
        <f>IF(N456="sníž. přenesená",J456,0)</f>
        <v>0</v>
      </c>
      <c r="BI456" s="225">
        <f>IF(N456="nulová",J456,0)</f>
        <v>0</v>
      </c>
      <c r="BJ456" s="18" t="s">
        <v>82</v>
      </c>
      <c r="BK456" s="225">
        <f>ROUND(I456*H456,2)</f>
        <v>0</v>
      </c>
      <c r="BL456" s="18" t="s">
        <v>496</v>
      </c>
      <c r="BM456" s="224" t="s">
        <v>575</v>
      </c>
    </row>
    <row r="457" s="2" customFormat="1">
      <c r="A457" s="39"/>
      <c r="B457" s="40"/>
      <c r="C457" s="41"/>
      <c r="D457" s="268" t="s">
        <v>284</v>
      </c>
      <c r="E457" s="41"/>
      <c r="F457" s="269" t="s">
        <v>576</v>
      </c>
      <c r="G457" s="41"/>
      <c r="H457" s="41"/>
      <c r="I457" s="228"/>
      <c r="J457" s="41"/>
      <c r="K457" s="41"/>
      <c r="L457" s="45"/>
      <c r="M457" s="229"/>
      <c r="N457" s="230"/>
      <c r="O457" s="85"/>
      <c r="P457" s="85"/>
      <c r="Q457" s="85"/>
      <c r="R457" s="85"/>
      <c r="S457" s="85"/>
      <c r="T457" s="86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T457" s="18" t="s">
        <v>284</v>
      </c>
      <c r="AU457" s="18" t="s">
        <v>84</v>
      </c>
    </row>
    <row r="458" s="2" customFormat="1" ht="24.15" customHeight="1">
      <c r="A458" s="39"/>
      <c r="B458" s="40"/>
      <c r="C458" s="270" t="s">
        <v>577</v>
      </c>
      <c r="D458" s="270" t="s">
        <v>286</v>
      </c>
      <c r="E458" s="271" t="s">
        <v>578</v>
      </c>
      <c r="F458" s="272" t="s">
        <v>579</v>
      </c>
      <c r="G458" s="273" t="s">
        <v>469</v>
      </c>
      <c r="H458" s="274">
        <v>59.799999999999997</v>
      </c>
      <c r="I458" s="275"/>
      <c r="J458" s="276">
        <f>ROUND(I458*H458,2)</f>
        <v>0</v>
      </c>
      <c r="K458" s="272" t="s">
        <v>282</v>
      </c>
      <c r="L458" s="277"/>
      <c r="M458" s="278" t="s">
        <v>19</v>
      </c>
      <c r="N458" s="279" t="s">
        <v>46</v>
      </c>
      <c r="O458" s="85"/>
      <c r="P458" s="222">
        <f>O458*H458</f>
        <v>0</v>
      </c>
      <c r="Q458" s="222">
        <v>0.00233</v>
      </c>
      <c r="R458" s="222">
        <f>Q458*H458</f>
        <v>0.13933399999999999</v>
      </c>
      <c r="S458" s="222">
        <v>0</v>
      </c>
      <c r="T458" s="223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24" t="s">
        <v>550</v>
      </c>
      <c r="AT458" s="224" t="s">
        <v>286</v>
      </c>
      <c r="AU458" s="224" t="s">
        <v>84</v>
      </c>
      <c r="AY458" s="18" t="s">
        <v>137</v>
      </c>
      <c r="BE458" s="225">
        <f>IF(N458="základní",J458,0)</f>
        <v>0</v>
      </c>
      <c r="BF458" s="225">
        <f>IF(N458="snížená",J458,0)</f>
        <v>0</v>
      </c>
      <c r="BG458" s="225">
        <f>IF(N458="zákl. přenesená",J458,0)</f>
        <v>0</v>
      </c>
      <c r="BH458" s="225">
        <f>IF(N458="sníž. přenesená",J458,0)</f>
        <v>0</v>
      </c>
      <c r="BI458" s="225">
        <f>IF(N458="nulová",J458,0)</f>
        <v>0</v>
      </c>
      <c r="BJ458" s="18" t="s">
        <v>82</v>
      </c>
      <c r="BK458" s="225">
        <f>ROUND(I458*H458,2)</f>
        <v>0</v>
      </c>
      <c r="BL458" s="18" t="s">
        <v>496</v>
      </c>
      <c r="BM458" s="224" t="s">
        <v>580</v>
      </c>
    </row>
    <row r="459" s="13" customFormat="1">
      <c r="A459" s="13"/>
      <c r="B459" s="236"/>
      <c r="C459" s="237"/>
      <c r="D459" s="226" t="s">
        <v>228</v>
      </c>
      <c r="E459" s="238" t="s">
        <v>19</v>
      </c>
      <c r="F459" s="239" t="s">
        <v>504</v>
      </c>
      <c r="G459" s="237"/>
      <c r="H459" s="238" t="s">
        <v>19</v>
      </c>
      <c r="I459" s="240"/>
      <c r="J459" s="237"/>
      <c r="K459" s="237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228</v>
      </c>
      <c r="AU459" s="245" t="s">
        <v>84</v>
      </c>
      <c r="AV459" s="13" t="s">
        <v>82</v>
      </c>
      <c r="AW459" s="13" t="s">
        <v>37</v>
      </c>
      <c r="AX459" s="13" t="s">
        <v>75</v>
      </c>
      <c r="AY459" s="245" t="s">
        <v>137</v>
      </c>
    </row>
    <row r="460" s="14" customFormat="1">
      <c r="A460" s="14"/>
      <c r="B460" s="246"/>
      <c r="C460" s="247"/>
      <c r="D460" s="226" t="s">
        <v>228</v>
      </c>
      <c r="E460" s="248" t="s">
        <v>19</v>
      </c>
      <c r="F460" s="249" t="s">
        <v>505</v>
      </c>
      <c r="G460" s="247"/>
      <c r="H460" s="250">
        <v>52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6" t="s">
        <v>228</v>
      </c>
      <c r="AU460" s="256" t="s">
        <v>84</v>
      </c>
      <c r="AV460" s="14" t="s">
        <v>84</v>
      </c>
      <c r="AW460" s="14" t="s">
        <v>37</v>
      </c>
      <c r="AX460" s="14" t="s">
        <v>75</v>
      </c>
      <c r="AY460" s="256" t="s">
        <v>137</v>
      </c>
    </row>
    <row r="461" s="15" customFormat="1">
      <c r="A461" s="15"/>
      <c r="B461" s="257"/>
      <c r="C461" s="258"/>
      <c r="D461" s="226" t="s">
        <v>228</v>
      </c>
      <c r="E461" s="259" t="s">
        <v>19</v>
      </c>
      <c r="F461" s="260" t="s">
        <v>237</v>
      </c>
      <c r="G461" s="258"/>
      <c r="H461" s="261">
        <v>52</v>
      </c>
      <c r="I461" s="262"/>
      <c r="J461" s="258"/>
      <c r="K461" s="258"/>
      <c r="L461" s="263"/>
      <c r="M461" s="264"/>
      <c r="N461" s="265"/>
      <c r="O461" s="265"/>
      <c r="P461" s="265"/>
      <c r="Q461" s="265"/>
      <c r="R461" s="265"/>
      <c r="S461" s="265"/>
      <c r="T461" s="266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7" t="s">
        <v>228</v>
      </c>
      <c r="AU461" s="267" t="s">
        <v>84</v>
      </c>
      <c r="AV461" s="15" t="s">
        <v>155</v>
      </c>
      <c r="AW461" s="15" t="s">
        <v>37</v>
      </c>
      <c r="AX461" s="15" t="s">
        <v>82</v>
      </c>
      <c r="AY461" s="267" t="s">
        <v>137</v>
      </c>
    </row>
    <row r="462" s="14" customFormat="1">
      <c r="A462" s="14"/>
      <c r="B462" s="246"/>
      <c r="C462" s="247"/>
      <c r="D462" s="226" t="s">
        <v>228</v>
      </c>
      <c r="E462" s="247"/>
      <c r="F462" s="249" t="s">
        <v>506</v>
      </c>
      <c r="G462" s="247"/>
      <c r="H462" s="250">
        <v>59.799999999999997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228</v>
      </c>
      <c r="AU462" s="256" t="s">
        <v>84</v>
      </c>
      <c r="AV462" s="14" t="s">
        <v>84</v>
      </c>
      <c r="AW462" s="14" t="s">
        <v>4</v>
      </c>
      <c r="AX462" s="14" t="s">
        <v>82</v>
      </c>
      <c r="AY462" s="256" t="s">
        <v>137</v>
      </c>
    </row>
    <row r="463" s="2" customFormat="1" ht="55.5" customHeight="1">
      <c r="A463" s="39"/>
      <c r="B463" s="40"/>
      <c r="C463" s="213" t="s">
        <v>581</v>
      </c>
      <c r="D463" s="213" t="s">
        <v>140</v>
      </c>
      <c r="E463" s="214" t="s">
        <v>582</v>
      </c>
      <c r="F463" s="215" t="s">
        <v>583</v>
      </c>
      <c r="G463" s="216" t="s">
        <v>469</v>
      </c>
      <c r="H463" s="217">
        <v>62</v>
      </c>
      <c r="I463" s="218"/>
      <c r="J463" s="219">
        <f>ROUND(I463*H463,2)</f>
        <v>0</v>
      </c>
      <c r="K463" s="215" t="s">
        <v>282</v>
      </c>
      <c r="L463" s="45"/>
      <c r="M463" s="220" t="s">
        <v>19</v>
      </c>
      <c r="N463" s="221" t="s">
        <v>46</v>
      </c>
      <c r="O463" s="85"/>
      <c r="P463" s="222">
        <f>O463*H463</f>
        <v>0</v>
      </c>
      <c r="Q463" s="222">
        <v>0</v>
      </c>
      <c r="R463" s="222">
        <f>Q463*H463</f>
        <v>0</v>
      </c>
      <c r="S463" s="222">
        <v>0</v>
      </c>
      <c r="T463" s="223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24" t="s">
        <v>496</v>
      </c>
      <c r="AT463" s="224" t="s">
        <v>140</v>
      </c>
      <c r="AU463" s="224" t="s">
        <v>84</v>
      </c>
      <c r="AY463" s="18" t="s">
        <v>137</v>
      </c>
      <c r="BE463" s="225">
        <f>IF(N463="základní",J463,0)</f>
        <v>0</v>
      </c>
      <c r="BF463" s="225">
        <f>IF(N463="snížená",J463,0)</f>
        <v>0</v>
      </c>
      <c r="BG463" s="225">
        <f>IF(N463="zákl. přenesená",J463,0)</f>
        <v>0</v>
      </c>
      <c r="BH463" s="225">
        <f>IF(N463="sníž. přenesená",J463,0)</f>
        <v>0</v>
      </c>
      <c r="BI463" s="225">
        <f>IF(N463="nulová",J463,0)</f>
        <v>0</v>
      </c>
      <c r="BJ463" s="18" t="s">
        <v>82</v>
      </c>
      <c r="BK463" s="225">
        <f>ROUND(I463*H463,2)</f>
        <v>0</v>
      </c>
      <c r="BL463" s="18" t="s">
        <v>496</v>
      </c>
      <c r="BM463" s="224" t="s">
        <v>584</v>
      </c>
    </row>
    <row r="464" s="2" customFormat="1">
      <c r="A464" s="39"/>
      <c r="B464" s="40"/>
      <c r="C464" s="41"/>
      <c r="D464" s="268" t="s">
        <v>284</v>
      </c>
      <c r="E464" s="41"/>
      <c r="F464" s="269" t="s">
        <v>585</v>
      </c>
      <c r="G464" s="41"/>
      <c r="H464" s="41"/>
      <c r="I464" s="228"/>
      <c r="J464" s="41"/>
      <c r="K464" s="41"/>
      <c r="L464" s="45"/>
      <c r="M464" s="229"/>
      <c r="N464" s="230"/>
      <c r="O464" s="85"/>
      <c r="P464" s="85"/>
      <c r="Q464" s="85"/>
      <c r="R464" s="85"/>
      <c r="S464" s="85"/>
      <c r="T464" s="86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284</v>
      </c>
      <c r="AU464" s="18" t="s">
        <v>84</v>
      </c>
    </row>
    <row r="465" s="2" customFormat="1" ht="24.15" customHeight="1">
      <c r="A465" s="39"/>
      <c r="B465" s="40"/>
      <c r="C465" s="270" t="s">
        <v>586</v>
      </c>
      <c r="D465" s="270" t="s">
        <v>286</v>
      </c>
      <c r="E465" s="271" t="s">
        <v>587</v>
      </c>
      <c r="F465" s="272" t="s">
        <v>588</v>
      </c>
      <c r="G465" s="273" t="s">
        <v>469</v>
      </c>
      <c r="H465" s="274">
        <v>71.299999999999997</v>
      </c>
      <c r="I465" s="275"/>
      <c r="J465" s="276">
        <f>ROUND(I465*H465,2)</f>
        <v>0</v>
      </c>
      <c r="K465" s="272" t="s">
        <v>282</v>
      </c>
      <c r="L465" s="277"/>
      <c r="M465" s="278" t="s">
        <v>19</v>
      </c>
      <c r="N465" s="279" t="s">
        <v>46</v>
      </c>
      <c r="O465" s="85"/>
      <c r="P465" s="222">
        <f>O465*H465</f>
        <v>0</v>
      </c>
      <c r="Q465" s="222">
        <v>0.0017899999999999999</v>
      </c>
      <c r="R465" s="222">
        <f>Q465*H465</f>
        <v>0.12762699999999999</v>
      </c>
      <c r="S465" s="222">
        <v>0</v>
      </c>
      <c r="T465" s="223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24" t="s">
        <v>502</v>
      </c>
      <c r="AT465" s="224" t="s">
        <v>286</v>
      </c>
      <c r="AU465" s="224" t="s">
        <v>84</v>
      </c>
      <c r="AY465" s="18" t="s">
        <v>137</v>
      </c>
      <c r="BE465" s="225">
        <f>IF(N465="základní",J465,0)</f>
        <v>0</v>
      </c>
      <c r="BF465" s="225">
        <f>IF(N465="snížená",J465,0)</f>
        <v>0</v>
      </c>
      <c r="BG465" s="225">
        <f>IF(N465="zákl. přenesená",J465,0)</f>
        <v>0</v>
      </c>
      <c r="BH465" s="225">
        <f>IF(N465="sníž. přenesená",J465,0)</f>
        <v>0</v>
      </c>
      <c r="BI465" s="225">
        <f>IF(N465="nulová",J465,0)</f>
        <v>0</v>
      </c>
      <c r="BJ465" s="18" t="s">
        <v>82</v>
      </c>
      <c r="BK465" s="225">
        <f>ROUND(I465*H465,2)</f>
        <v>0</v>
      </c>
      <c r="BL465" s="18" t="s">
        <v>502</v>
      </c>
      <c r="BM465" s="224" t="s">
        <v>589</v>
      </c>
    </row>
    <row r="466" s="2" customFormat="1">
      <c r="A466" s="39"/>
      <c r="B466" s="40"/>
      <c r="C466" s="41"/>
      <c r="D466" s="226" t="s">
        <v>158</v>
      </c>
      <c r="E466" s="41"/>
      <c r="F466" s="227" t="s">
        <v>590</v>
      </c>
      <c r="G466" s="41"/>
      <c r="H466" s="41"/>
      <c r="I466" s="228"/>
      <c r="J466" s="41"/>
      <c r="K466" s="41"/>
      <c r="L466" s="45"/>
      <c r="M466" s="229"/>
      <c r="N466" s="230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158</v>
      </c>
      <c r="AU466" s="18" t="s">
        <v>84</v>
      </c>
    </row>
    <row r="467" s="13" customFormat="1">
      <c r="A467" s="13"/>
      <c r="B467" s="236"/>
      <c r="C467" s="237"/>
      <c r="D467" s="226" t="s">
        <v>228</v>
      </c>
      <c r="E467" s="238" t="s">
        <v>19</v>
      </c>
      <c r="F467" s="239" t="s">
        <v>591</v>
      </c>
      <c r="G467" s="237"/>
      <c r="H467" s="238" t="s">
        <v>19</v>
      </c>
      <c r="I467" s="240"/>
      <c r="J467" s="237"/>
      <c r="K467" s="237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228</v>
      </c>
      <c r="AU467" s="245" t="s">
        <v>84</v>
      </c>
      <c r="AV467" s="13" t="s">
        <v>82</v>
      </c>
      <c r="AW467" s="13" t="s">
        <v>37</v>
      </c>
      <c r="AX467" s="13" t="s">
        <v>75</v>
      </c>
      <c r="AY467" s="245" t="s">
        <v>137</v>
      </c>
    </row>
    <row r="468" s="14" customFormat="1">
      <c r="A468" s="14"/>
      <c r="B468" s="246"/>
      <c r="C468" s="247"/>
      <c r="D468" s="226" t="s">
        <v>228</v>
      </c>
      <c r="E468" s="248" t="s">
        <v>19</v>
      </c>
      <c r="F468" s="249" t="s">
        <v>542</v>
      </c>
      <c r="G468" s="247"/>
      <c r="H468" s="250">
        <v>62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6" t="s">
        <v>228</v>
      </c>
      <c r="AU468" s="256" t="s">
        <v>84</v>
      </c>
      <c r="AV468" s="14" t="s">
        <v>84</v>
      </c>
      <c r="AW468" s="14" t="s">
        <v>37</v>
      </c>
      <c r="AX468" s="14" t="s">
        <v>75</v>
      </c>
      <c r="AY468" s="256" t="s">
        <v>137</v>
      </c>
    </row>
    <row r="469" s="15" customFormat="1">
      <c r="A469" s="15"/>
      <c r="B469" s="257"/>
      <c r="C469" s="258"/>
      <c r="D469" s="226" t="s">
        <v>228</v>
      </c>
      <c r="E469" s="259" t="s">
        <v>19</v>
      </c>
      <c r="F469" s="260" t="s">
        <v>237</v>
      </c>
      <c r="G469" s="258"/>
      <c r="H469" s="261">
        <v>62</v>
      </c>
      <c r="I469" s="262"/>
      <c r="J469" s="258"/>
      <c r="K469" s="258"/>
      <c r="L469" s="263"/>
      <c r="M469" s="264"/>
      <c r="N469" s="265"/>
      <c r="O469" s="265"/>
      <c r="P469" s="265"/>
      <c r="Q469" s="265"/>
      <c r="R469" s="265"/>
      <c r="S469" s="265"/>
      <c r="T469" s="26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7" t="s">
        <v>228</v>
      </c>
      <c r="AU469" s="267" t="s">
        <v>84</v>
      </c>
      <c r="AV469" s="15" t="s">
        <v>155</v>
      </c>
      <c r="AW469" s="15" t="s">
        <v>37</v>
      </c>
      <c r="AX469" s="15" t="s">
        <v>82</v>
      </c>
      <c r="AY469" s="267" t="s">
        <v>137</v>
      </c>
    </row>
    <row r="470" s="14" customFormat="1">
      <c r="A470" s="14"/>
      <c r="B470" s="246"/>
      <c r="C470" s="247"/>
      <c r="D470" s="226" t="s">
        <v>228</v>
      </c>
      <c r="E470" s="247"/>
      <c r="F470" s="249" t="s">
        <v>592</v>
      </c>
      <c r="G470" s="247"/>
      <c r="H470" s="250">
        <v>71.299999999999997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228</v>
      </c>
      <c r="AU470" s="256" t="s">
        <v>84</v>
      </c>
      <c r="AV470" s="14" t="s">
        <v>84</v>
      </c>
      <c r="AW470" s="14" t="s">
        <v>4</v>
      </c>
      <c r="AX470" s="14" t="s">
        <v>82</v>
      </c>
      <c r="AY470" s="256" t="s">
        <v>137</v>
      </c>
    </row>
    <row r="471" s="2" customFormat="1" ht="49.05" customHeight="1">
      <c r="A471" s="39"/>
      <c r="B471" s="40"/>
      <c r="C471" s="213" t="s">
        <v>593</v>
      </c>
      <c r="D471" s="213" t="s">
        <v>140</v>
      </c>
      <c r="E471" s="214" t="s">
        <v>594</v>
      </c>
      <c r="F471" s="215" t="s">
        <v>595</v>
      </c>
      <c r="G471" s="216" t="s">
        <v>469</v>
      </c>
      <c r="H471" s="217">
        <v>56</v>
      </c>
      <c r="I471" s="218"/>
      <c r="J471" s="219">
        <f>ROUND(I471*H471,2)</f>
        <v>0</v>
      </c>
      <c r="K471" s="215" t="s">
        <v>282</v>
      </c>
      <c r="L471" s="45"/>
      <c r="M471" s="220" t="s">
        <v>19</v>
      </c>
      <c r="N471" s="221" t="s">
        <v>46</v>
      </c>
      <c r="O471" s="85"/>
      <c r="P471" s="222">
        <f>O471*H471</f>
        <v>0</v>
      </c>
      <c r="Q471" s="222">
        <v>0</v>
      </c>
      <c r="R471" s="222">
        <f>Q471*H471</f>
        <v>0</v>
      </c>
      <c r="S471" s="222">
        <v>0</v>
      </c>
      <c r="T471" s="223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24" t="s">
        <v>496</v>
      </c>
      <c r="AT471" s="224" t="s">
        <v>140</v>
      </c>
      <c r="AU471" s="224" t="s">
        <v>84</v>
      </c>
      <c r="AY471" s="18" t="s">
        <v>137</v>
      </c>
      <c r="BE471" s="225">
        <f>IF(N471="základní",J471,0)</f>
        <v>0</v>
      </c>
      <c r="BF471" s="225">
        <f>IF(N471="snížená",J471,0)</f>
        <v>0</v>
      </c>
      <c r="BG471" s="225">
        <f>IF(N471="zákl. přenesená",J471,0)</f>
        <v>0</v>
      </c>
      <c r="BH471" s="225">
        <f>IF(N471="sníž. přenesená",J471,0)</f>
        <v>0</v>
      </c>
      <c r="BI471" s="225">
        <f>IF(N471="nulová",J471,0)</f>
        <v>0</v>
      </c>
      <c r="BJ471" s="18" t="s">
        <v>82</v>
      </c>
      <c r="BK471" s="225">
        <f>ROUND(I471*H471,2)</f>
        <v>0</v>
      </c>
      <c r="BL471" s="18" t="s">
        <v>496</v>
      </c>
      <c r="BM471" s="224" t="s">
        <v>596</v>
      </c>
    </row>
    <row r="472" s="2" customFormat="1">
      <c r="A472" s="39"/>
      <c r="B472" s="40"/>
      <c r="C472" s="41"/>
      <c r="D472" s="268" t="s">
        <v>284</v>
      </c>
      <c r="E472" s="41"/>
      <c r="F472" s="269" t="s">
        <v>597</v>
      </c>
      <c r="G472" s="41"/>
      <c r="H472" s="41"/>
      <c r="I472" s="228"/>
      <c r="J472" s="41"/>
      <c r="K472" s="41"/>
      <c r="L472" s="45"/>
      <c r="M472" s="229"/>
      <c r="N472" s="230"/>
      <c r="O472" s="85"/>
      <c r="P472" s="85"/>
      <c r="Q472" s="85"/>
      <c r="R472" s="85"/>
      <c r="S472" s="85"/>
      <c r="T472" s="86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T472" s="18" t="s">
        <v>284</v>
      </c>
      <c r="AU472" s="18" t="s">
        <v>84</v>
      </c>
    </row>
    <row r="473" s="2" customFormat="1" ht="24.15" customHeight="1">
      <c r="A473" s="39"/>
      <c r="B473" s="40"/>
      <c r="C473" s="270" t="s">
        <v>598</v>
      </c>
      <c r="D473" s="270" t="s">
        <v>286</v>
      </c>
      <c r="E473" s="271" t="s">
        <v>599</v>
      </c>
      <c r="F473" s="272" t="s">
        <v>600</v>
      </c>
      <c r="G473" s="273" t="s">
        <v>469</v>
      </c>
      <c r="H473" s="274">
        <v>6.9000000000000004</v>
      </c>
      <c r="I473" s="275"/>
      <c r="J473" s="276">
        <f>ROUND(I473*H473,2)</f>
        <v>0</v>
      </c>
      <c r="K473" s="272" t="s">
        <v>282</v>
      </c>
      <c r="L473" s="277"/>
      <c r="M473" s="278" t="s">
        <v>19</v>
      </c>
      <c r="N473" s="279" t="s">
        <v>46</v>
      </c>
      <c r="O473" s="85"/>
      <c r="P473" s="222">
        <f>O473*H473</f>
        <v>0</v>
      </c>
      <c r="Q473" s="222">
        <v>0.00034000000000000002</v>
      </c>
      <c r="R473" s="222">
        <f>Q473*H473</f>
        <v>0.0023460000000000004</v>
      </c>
      <c r="S473" s="222">
        <v>0</v>
      </c>
      <c r="T473" s="223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24" t="s">
        <v>502</v>
      </c>
      <c r="AT473" s="224" t="s">
        <v>286</v>
      </c>
      <c r="AU473" s="224" t="s">
        <v>84</v>
      </c>
      <c r="AY473" s="18" t="s">
        <v>137</v>
      </c>
      <c r="BE473" s="225">
        <f>IF(N473="základní",J473,0)</f>
        <v>0</v>
      </c>
      <c r="BF473" s="225">
        <f>IF(N473="snížená",J473,0)</f>
        <v>0</v>
      </c>
      <c r="BG473" s="225">
        <f>IF(N473="zákl. přenesená",J473,0)</f>
        <v>0</v>
      </c>
      <c r="BH473" s="225">
        <f>IF(N473="sníž. přenesená",J473,0)</f>
        <v>0</v>
      </c>
      <c r="BI473" s="225">
        <f>IF(N473="nulová",J473,0)</f>
        <v>0</v>
      </c>
      <c r="BJ473" s="18" t="s">
        <v>82</v>
      </c>
      <c r="BK473" s="225">
        <f>ROUND(I473*H473,2)</f>
        <v>0</v>
      </c>
      <c r="BL473" s="18" t="s">
        <v>502</v>
      </c>
      <c r="BM473" s="224" t="s">
        <v>601</v>
      </c>
    </row>
    <row r="474" s="13" customFormat="1">
      <c r="A474" s="13"/>
      <c r="B474" s="236"/>
      <c r="C474" s="237"/>
      <c r="D474" s="226" t="s">
        <v>228</v>
      </c>
      <c r="E474" s="238" t="s">
        <v>19</v>
      </c>
      <c r="F474" s="239" t="s">
        <v>602</v>
      </c>
      <c r="G474" s="237"/>
      <c r="H474" s="238" t="s">
        <v>19</v>
      </c>
      <c r="I474" s="240"/>
      <c r="J474" s="237"/>
      <c r="K474" s="237"/>
      <c r="L474" s="241"/>
      <c r="M474" s="242"/>
      <c r="N474" s="243"/>
      <c r="O474" s="243"/>
      <c r="P474" s="243"/>
      <c r="Q474" s="243"/>
      <c r="R474" s="243"/>
      <c r="S474" s="243"/>
      <c r="T474" s="244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5" t="s">
        <v>228</v>
      </c>
      <c r="AU474" s="245" t="s">
        <v>84</v>
      </c>
      <c r="AV474" s="13" t="s">
        <v>82</v>
      </c>
      <c r="AW474" s="13" t="s">
        <v>37</v>
      </c>
      <c r="AX474" s="13" t="s">
        <v>75</v>
      </c>
      <c r="AY474" s="245" t="s">
        <v>137</v>
      </c>
    </row>
    <row r="475" s="14" customFormat="1">
      <c r="A475" s="14"/>
      <c r="B475" s="246"/>
      <c r="C475" s="247"/>
      <c r="D475" s="226" t="s">
        <v>228</v>
      </c>
      <c r="E475" s="248" t="s">
        <v>19</v>
      </c>
      <c r="F475" s="249" t="s">
        <v>163</v>
      </c>
      <c r="G475" s="247"/>
      <c r="H475" s="250">
        <v>6</v>
      </c>
      <c r="I475" s="251"/>
      <c r="J475" s="247"/>
      <c r="K475" s="247"/>
      <c r="L475" s="252"/>
      <c r="M475" s="253"/>
      <c r="N475" s="254"/>
      <c r="O475" s="254"/>
      <c r="P475" s="254"/>
      <c r="Q475" s="254"/>
      <c r="R475" s="254"/>
      <c r="S475" s="254"/>
      <c r="T475" s="25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6" t="s">
        <v>228</v>
      </c>
      <c r="AU475" s="256" t="s">
        <v>84</v>
      </c>
      <c r="AV475" s="14" t="s">
        <v>84</v>
      </c>
      <c r="AW475" s="14" t="s">
        <v>37</v>
      </c>
      <c r="AX475" s="14" t="s">
        <v>75</v>
      </c>
      <c r="AY475" s="256" t="s">
        <v>137</v>
      </c>
    </row>
    <row r="476" s="15" customFormat="1">
      <c r="A476" s="15"/>
      <c r="B476" s="257"/>
      <c r="C476" s="258"/>
      <c r="D476" s="226" t="s">
        <v>228</v>
      </c>
      <c r="E476" s="259" t="s">
        <v>19</v>
      </c>
      <c r="F476" s="260" t="s">
        <v>237</v>
      </c>
      <c r="G476" s="258"/>
      <c r="H476" s="261">
        <v>6</v>
      </c>
      <c r="I476" s="262"/>
      <c r="J476" s="258"/>
      <c r="K476" s="258"/>
      <c r="L476" s="263"/>
      <c r="M476" s="264"/>
      <c r="N476" s="265"/>
      <c r="O476" s="265"/>
      <c r="P476" s="265"/>
      <c r="Q476" s="265"/>
      <c r="R476" s="265"/>
      <c r="S476" s="265"/>
      <c r="T476" s="266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67" t="s">
        <v>228</v>
      </c>
      <c r="AU476" s="267" t="s">
        <v>84</v>
      </c>
      <c r="AV476" s="15" t="s">
        <v>155</v>
      </c>
      <c r="AW476" s="15" t="s">
        <v>37</v>
      </c>
      <c r="AX476" s="15" t="s">
        <v>82</v>
      </c>
      <c r="AY476" s="267" t="s">
        <v>137</v>
      </c>
    </row>
    <row r="477" s="14" customFormat="1">
      <c r="A477" s="14"/>
      <c r="B477" s="246"/>
      <c r="C477" s="247"/>
      <c r="D477" s="226" t="s">
        <v>228</v>
      </c>
      <c r="E477" s="247"/>
      <c r="F477" s="249" t="s">
        <v>603</v>
      </c>
      <c r="G477" s="247"/>
      <c r="H477" s="250">
        <v>6.9000000000000004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6" t="s">
        <v>228</v>
      </c>
      <c r="AU477" s="256" t="s">
        <v>84</v>
      </c>
      <c r="AV477" s="14" t="s">
        <v>84</v>
      </c>
      <c r="AW477" s="14" t="s">
        <v>4</v>
      </c>
      <c r="AX477" s="14" t="s">
        <v>82</v>
      </c>
      <c r="AY477" s="256" t="s">
        <v>137</v>
      </c>
    </row>
    <row r="478" s="2" customFormat="1" ht="24.15" customHeight="1">
      <c r="A478" s="39"/>
      <c r="B478" s="40"/>
      <c r="C478" s="270" t="s">
        <v>604</v>
      </c>
      <c r="D478" s="270" t="s">
        <v>286</v>
      </c>
      <c r="E478" s="271" t="s">
        <v>605</v>
      </c>
      <c r="F478" s="272" t="s">
        <v>606</v>
      </c>
      <c r="G478" s="273" t="s">
        <v>469</v>
      </c>
      <c r="H478" s="274">
        <v>57.5</v>
      </c>
      <c r="I478" s="275"/>
      <c r="J478" s="276">
        <f>ROUND(I478*H478,2)</f>
        <v>0</v>
      </c>
      <c r="K478" s="272" t="s">
        <v>282</v>
      </c>
      <c r="L478" s="277"/>
      <c r="M478" s="278" t="s">
        <v>19</v>
      </c>
      <c r="N478" s="279" t="s">
        <v>46</v>
      </c>
      <c r="O478" s="85"/>
      <c r="P478" s="222">
        <f>O478*H478</f>
        <v>0</v>
      </c>
      <c r="Q478" s="222">
        <v>0.00052999999999999998</v>
      </c>
      <c r="R478" s="222">
        <f>Q478*H478</f>
        <v>0.030474999999999999</v>
      </c>
      <c r="S478" s="222">
        <v>0</v>
      </c>
      <c r="T478" s="223">
        <f>S478*H478</f>
        <v>0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24" t="s">
        <v>502</v>
      </c>
      <c r="AT478" s="224" t="s">
        <v>286</v>
      </c>
      <c r="AU478" s="224" t="s">
        <v>84</v>
      </c>
      <c r="AY478" s="18" t="s">
        <v>137</v>
      </c>
      <c r="BE478" s="225">
        <f>IF(N478="základní",J478,0)</f>
        <v>0</v>
      </c>
      <c r="BF478" s="225">
        <f>IF(N478="snížená",J478,0)</f>
        <v>0</v>
      </c>
      <c r="BG478" s="225">
        <f>IF(N478="zákl. přenesená",J478,0)</f>
        <v>0</v>
      </c>
      <c r="BH478" s="225">
        <f>IF(N478="sníž. přenesená",J478,0)</f>
        <v>0</v>
      </c>
      <c r="BI478" s="225">
        <f>IF(N478="nulová",J478,0)</f>
        <v>0</v>
      </c>
      <c r="BJ478" s="18" t="s">
        <v>82</v>
      </c>
      <c r="BK478" s="225">
        <f>ROUND(I478*H478,2)</f>
        <v>0</v>
      </c>
      <c r="BL478" s="18" t="s">
        <v>502</v>
      </c>
      <c r="BM478" s="224" t="s">
        <v>607</v>
      </c>
    </row>
    <row r="479" s="13" customFormat="1">
      <c r="A479" s="13"/>
      <c r="B479" s="236"/>
      <c r="C479" s="237"/>
      <c r="D479" s="226" t="s">
        <v>228</v>
      </c>
      <c r="E479" s="238" t="s">
        <v>19</v>
      </c>
      <c r="F479" s="239" t="s">
        <v>608</v>
      </c>
      <c r="G479" s="237"/>
      <c r="H479" s="238" t="s">
        <v>19</v>
      </c>
      <c r="I479" s="240"/>
      <c r="J479" s="237"/>
      <c r="K479" s="237"/>
      <c r="L479" s="241"/>
      <c r="M479" s="242"/>
      <c r="N479" s="243"/>
      <c r="O479" s="243"/>
      <c r="P479" s="243"/>
      <c r="Q479" s="243"/>
      <c r="R479" s="243"/>
      <c r="S479" s="243"/>
      <c r="T479" s="244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5" t="s">
        <v>228</v>
      </c>
      <c r="AU479" s="245" t="s">
        <v>84</v>
      </c>
      <c r="AV479" s="13" t="s">
        <v>82</v>
      </c>
      <c r="AW479" s="13" t="s">
        <v>37</v>
      </c>
      <c r="AX479" s="13" t="s">
        <v>75</v>
      </c>
      <c r="AY479" s="245" t="s">
        <v>137</v>
      </c>
    </row>
    <row r="480" s="14" customFormat="1">
      <c r="A480" s="14"/>
      <c r="B480" s="246"/>
      <c r="C480" s="247"/>
      <c r="D480" s="226" t="s">
        <v>228</v>
      </c>
      <c r="E480" s="248" t="s">
        <v>19</v>
      </c>
      <c r="F480" s="249" t="s">
        <v>460</v>
      </c>
      <c r="G480" s="247"/>
      <c r="H480" s="250">
        <v>50</v>
      </c>
      <c r="I480" s="251"/>
      <c r="J480" s="247"/>
      <c r="K480" s="247"/>
      <c r="L480" s="252"/>
      <c r="M480" s="253"/>
      <c r="N480" s="254"/>
      <c r="O480" s="254"/>
      <c r="P480" s="254"/>
      <c r="Q480" s="254"/>
      <c r="R480" s="254"/>
      <c r="S480" s="254"/>
      <c r="T480" s="25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6" t="s">
        <v>228</v>
      </c>
      <c r="AU480" s="256" t="s">
        <v>84</v>
      </c>
      <c r="AV480" s="14" t="s">
        <v>84</v>
      </c>
      <c r="AW480" s="14" t="s">
        <v>37</v>
      </c>
      <c r="AX480" s="14" t="s">
        <v>75</v>
      </c>
      <c r="AY480" s="256" t="s">
        <v>137</v>
      </c>
    </row>
    <row r="481" s="15" customFormat="1">
      <c r="A481" s="15"/>
      <c r="B481" s="257"/>
      <c r="C481" s="258"/>
      <c r="D481" s="226" t="s">
        <v>228</v>
      </c>
      <c r="E481" s="259" t="s">
        <v>19</v>
      </c>
      <c r="F481" s="260" t="s">
        <v>237</v>
      </c>
      <c r="G481" s="258"/>
      <c r="H481" s="261">
        <v>50</v>
      </c>
      <c r="I481" s="262"/>
      <c r="J481" s="258"/>
      <c r="K481" s="258"/>
      <c r="L481" s="263"/>
      <c r="M481" s="264"/>
      <c r="N481" s="265"/>
      <c r="O481" s="265"/>
      <c r="P481" s="265"/>
      <c r="Q481" s="265"/>
      <c r="R481" s="265"/>
      <c r="S481" s="265"/>
      <c r="T481" s="266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T481" s="267" t="s">
        <v>228</v>
      </c>
      <c r="AU481" s="267" t="s">
        <v>84</v>
      </c>
      <c r="AV481" s="15" t="s">
        <v>155</v>
      </c>
      <c r="AW481" s="15" t="s">
        <v>37</v>
      </c>
      <c r="AX481" s="15" t="s">
        <v>82</v>
      </c>
      <c r="AY481" s="267" t="s">
        <v>137</v>
      </c>
    </row>
    <row r="482" s="14" customFormat="1">
      <c r="A482" s="14"/>
      <c r="B482" s="246"/>
      <c r="C482" s="247"/>
      <c r="D482" s="226" t="s">
        <v>228</v>
      </c>
      <c r="E482" s="247"/>
      <c r="F482" s="249" t="s">
        <v>609</v>
      </c>
      <c r="G482" s="247"/>
      <c r="H482" s="250">
        <v>57.5</v>
      </c>
      <c r="I482" s="251"/>
      <c r="J482" s="247"/>
      <c r="K482" s="247"/>
      <c r="L482" s="252"/>
      <c r="M482" s="253"/>
      <c r="N482" s="254"/>
      <c r="O482" s="254"/>
      <c r="P482" s="254"/>
      <c r="Q482" s="254"/>
      <c r="R482" s="254"/>
      <c r="S482" s="254"/>
      <c r="T482" s="255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6" t="s">
        <v>228</v>
      </c>
      <c r="AU482" s="256" t="s">
        <v>84</v>
      </c>
      <c r="AV482" s="14" t="s">
        <v>84</v>
      </c>
      <c r="AW482" s="14" t="s">
        <v>4</v>
      </c>
      <c r="AX482" s="14" t="s">
        <v>82</v>
      </c>
      <c r="AY482" s="256" t="s">
        <v>137</v>
      </c>
    </row>
    <row r="483" s="2" customFormat="1" ht="49.05" customHeight="1">
      <c r="A483" s="39"/>
      <c r="B483" s="40"/>
      <c r="C483" s="213" t="s">
        <v>610</v>
      </c>
      <c r="D483" s="213" t="s">
        <v>140</v>
      </c>
      <c r="E483" s="214" t="s">
        <v>611</v>
      </c>
      <c r="F483" s="215" t="s">
        <v>612</v>
      </c>
      <c r="G483" s="216" t="s">
        <v>469</v>
      </c>
      <c r="H483" s="217">
        <v>0</v>
      </c>
      <c r="I483" s="218"/>
      <c r="J483" s="219">
        <f>ROUND(I483*H483,2)</f>
        <v>0</v>
      </c>
      <c r="K483" s="215" t="s">
        <v>282</v>
      </c>
      <c r="L483" s="45"/>
      <c r="M483" s="220" t="s">
        <v>19</v>
      </c>
      <c r="N483" s="221" t="s">
        <v>46</v>
      </c>
      <c r="O483" s="85"/>
      <c r="P483" s="222">
        <f>O483*H483</f>
        <v>0</v>
      </c>
      <c r="Q483" s="222">
        <v>0</v>
      </c>
      <c r="R483" s="222">
        <f>Q483*H483</f>
        <v>0</v>
      </c>
      <c r="S483" s="222">
        <v>0</v>
      </c>
      <c r="T483" s="223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24" t="s">
        <v>496</v>
      </c>
      <c r="AT483" s="224" t="s">
        <v>140</v>
      </c>
      <c r="AU483" s="224" t="s">
        <v>84</v>
      </c>
      <c r="AY483" s="18" t="s">
        <v>137</v>
      </c>
      <c r="BE483" s="225">
        <f>IF(N483="základní",J483,0)</f>
        <v>0</v>
      </c>
      <c r="BF483" s="225">
        <f>IF(N483="snížená",J483,0)</f>
        <v>0</v>
      </c>
      <c r="BG483" s="225">
        <f>IF(N483="zákl. přenesená",J483,0)</f>
        <v>0</v>
      </c>
      <c r="BH483" s="225">
        <f>IF(N483="sníž. přenesená",J483,0)</f>
        <v>0</v>
      </c>
      <c r="BI483" s="225">
        <f>IF(N483="nulová",J483,0)</f>
        <v>0</v>
      </c>
      <c r="BJ483" s="18" t="s">
        <v>82</v>
      </c>
      <c r="BK483" s="225">
        <f>ROUND(I483*H483,2)</f>
        <v>0</v>
      </c>
      <c r="BL483" s="18" t="s">
        <v>496</v>
      </c>
      <c r="BM483" s="224" t="s">
        <v>613</v>
      </c>
    </row>
    <row r="484" s="2" customFormat="1">
      <c r="A484" s="39"/>
      <c r="B484" s="40"/>
      <c r="C484" s="41"/>
      <c r="D484" s="268" t="s">
        <v>284</v>
      </c>
      <c r="E484" s="41"/>
      <c r="F484" s="269" t="s">
        <v>614</v>
      </c>
      <c r="G484" s="41"/>
      <c r="H484" s="41"/>
      <c r="I484" s="228"/>
      <c r="J484" s="41"/>
      <c r="K484" s="41"/>
      <c r="L484" s="45"/>
      <c r="M484" s="229"/>
      <c r="N484" s="230"/>
      <c r="O484" s="85"/>
      <c r="P484" s="85"/>
      <c r="Q484" s="85"/>
      <c r="R484" s="85"/>
      <c r="S484" s="85"/>
      <c r="T484" s="86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284</v>
      </c>
      <c r="AU484" s="18" t="s">
        <v>84</v>
      </c>
    </row>
    <row r="485" s="2" customFormat="1" ht="24.15" customHeight="1">
      <c r="A485" s="39"/>
      <c r="B485" s="40"/>
      <c r="C485" s="270" t="s">
        <v>615</v>
      </c>
      <c r="D485" s="270" t="s">
        <v>286</v>
      </c>
      <c r="E485" s="271" t="s">
        <v>616</v>
      </c>
      <c r="F485" s="272" t="s">
        <v>617</v>
      </c>
      <c r="G485" s="273" t="s">
        <v>469</v>
      </c>
      <c r="H485" s="274">
        <v>0</v>
      </c>
      <c r="I485" s="275"/>
      <c r="J485" s="276">
        <f>ROUND(I485*H485,2)</f>
        <v>0</v>
      </c>
      <c r="K485" s="272" t="s">
        <v>282</v>
      </c>
      <c r="L485" s="277"/>
      <c r="M485" s="278" t="s">
        <v>19</v>
      </c>
      <c r="N485" s="279" t="s">
        <v>46</v>
      </c>
      <c r="O485" s="85"/>
      <c r="P485" s="222">
        <f>O485*H485</f>
        <v>0</v>
      </c>
      <c r="Q485" s="222">
        <v>0.00076999999999999996</v>
      </c>
      <c r="R485" s="222">
        <f>Q485*H485</f>
        <v>0</v>
      </c>
      <c r="S485" s="222">
        <v>0</v>
      </c>
      <c r="T485" s="223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24" t="s">
        <v>502</v>
      </c>
      <c r="AT485" s="224" t="s">
        <v>286</v>
      </c>
      <c r="AU485" s="224" t="s">
        <v>84</v>
      </c>
      <c r="AY485" s="18" t="s">
        <v>137</v>
      </c>
      <c r="BE485" s="225">
        <f>IF(N485="základní",J485,0)</f>
        <v>0</v>
      </c>
      <c r="BF485" s="225">
        <f>IF(N485="snížená",J485,0)</f>
        <v>0</v>
      </c>
      <c r="BG485" s="225">
        <f>IF(N485="zákl. přenesená",J485,0)</f>
        <v>0</v>
      </c>
      <c r="BH485" s="225">
        <f>IF(N485="sníž. přenesená",J485,0)</f>
        <v>0</v>
      </c>
      <c r="BI485" s="225">
        <f>IF(N485="nulová",J485,0)</f>
        <v>0</v>
      </c>
      <c r="BJ485" s="18" t="s">
        <v>82</v>
      </c>
      <c r="BK485" s="225">
        <f>ROUND(I485*H485,2)</f>
        <v>0</v>
      </c>
      <c r="BL485" s="18" t="s">
        <v>502</v>
      </c>
      <c r="BM485" s="224" t="s">
        <v>618</v>
      </c>
    </row>
    <row r="486" s="14" customFormat="1">
      <c r="A486" s="14"/>
      <c r="B486" s="246"/>
      <c r="C486" s="247"/>
      <c r="D486" s="226" t="s">
        <v>228</v>
      </c>
      <c r="E486" s="247"/>
      <c r="F486" s="249" t="s">
        <v>619</v>
      </c>
      <c r="G486" s="247"/>
      <c r="H486" s="250">
        <v>0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228</v>
      </c>
      <c r="AU486" s="256" t="s">
        <v>84</v>
      </c>
      <c r="AV486" s="14" t="s">
        <v>84</v>
      </c>
      <c r="AW486" s="14" t="s">
        <v>4</v>
      </c>
      <c r="AX486" s="14" t="s">
        <v>82</v>
      </c>
      <c r="AY486" s="256" t="s">
        <v>137</v>
      </c>
    </row>
    <row r="487" s="2" customFormat="1" ht="49.05" customHeight="1">
      <c r="A487" s="39"/>
      <c r="B487" s="40"/>
      <c r="C487" s="213" t="s">
        <v>620</v>
      </c>
      <c r="D487" s="213" t="s">
        <v>140</v>
      </c>
      <c r="E487" s="214" t="s">
        <v>621</v>
      </c>
      <c r="F487" s="215" t="s">
        <v>622</v>
      </c>
      <c r="G487" s="216" t="s">
        <v>469</v>
      </c>
      <c r="H487" s="217">
        <v>22</v>
      </c>
      <c r="I487" s="218"/>
      <c r="J487" s="219">
        <f>ROUND(I487*H487,2)</f>
        <v>0</v>
      </c>
      <c r="K487" s="215" t="s">
        <v>282</v>
      </c>
      <c r="L487" s="45"/>
      <c r="M487" s="220" t="s">
        <v>19</v>
      </c>
      <c r="N487" s="221" t="s">
        <v>46</v>
      </c>
      <c r="O487" s="85"/>
      <c r="P487" s="222">
        <f>O487*H487</f>
        <v>0</v>
      </c>
      <c r="Q487" s="222">
        <v>0</v>
      </c>
      <c r="R487" s="222">
        <f>Q487*H487</f>
        <v>0</v>
      </c>
      <c r="S487" s="222">
        <v>0</v>
      </c>
      <c r="T487" s="223">
        <f>S487*H487</f>
        <v>0</v>
      </c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R487" s="224" t="s">
        <v>189</v>
      </c>
      <c r="AT487" s="224" t="s">
        <v>140</v>
      </c>
      <c r="AU487" s="224" t="s">
        <v>84</v>
      </c>
      <c r="AY487" s="18" t="s">
        <v>137</v>
      </c>
      <c r="BE487" s="225">
        <f>IF(N487="základní",J487,0)</f>
        <v>0</v>
      </c>
      <c r="BF487" s="225">
        <f>IF(N487="snížená",J487,0)</f>
        <v>0</v>
      </c>
      <c r="BG487" s="225">
        <f>IF(N487="zákl. přenesená",J487,0)</f>
        <v>0</v>
      </c>
      <c r="BH487" s="225">
        <f>IF(N487="sníž. přenesená",J487,0)</f>
        <v>0</v>
      </c>
      <c r="BI487" s="225">
        <f>IF(N487="nulová",J487,0)</f>
        <v>0</v>
      </c>
      <c r="BJ487" s="18" t="s">
        <v>82</v>
      </c>
      <c r="BK487" s="225">
        <f>ROUND(I487*H487,2)</f>
        <v>0</v>
      </c>
      <c r="BL487" s="18" t="s">
        <v>189</v>
      </c>
      <c r="BM487" s="224" t="s">
        <v>623</v>
      </c>
    </row>
    <row r="488" s="2" customFormat="1">
      <c r="A488" s="39"/>
      <c r="B488" s="40"/>
      <c r="C488" s="41"/>
      <c r="D488" s="268" t="s">
        <v>284</v>
      </c>
      <c r="E488" s="41"/>
      <c r="F488" s="269" t="s">
        <v>624</v>
      </c>
      <c r="G488" s="41"/>
      <c r="H488" s="41"/>
      <c r="I488" s="228"/>
      <c r="J488" s="41"/>
      <c r="K488" s="41"/>
      <c r="L488" s="45"/>
      <c r="M488" s="229"/>
      <c r="N488" s="230"/>
      <c r="O488" s="85"/>
      <c r="P488" s="85"/>
      <c r="Q488" s="85"/>
      <c r="R488" s="85"/>
      <c r="S488" s="85"/>
      <c r="T488" s="86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T488" s="18" t="s">
        <v>284</v>
      </c>
      <c r="AU488" s="18" t="s">
        <v>84</v>
      </c>
    </row>
    <row r="489" s="2" customFormat="1" ht="44.25" customHeight="1">
      <c r="A489" s="39"/>
      <c r="B489" s="40"/>
      <c r="C489" s="270" t="s">
        <v>625</v>
      </c>
      <c r="D489" s="270" t="s">
        <v>286</v>
      </c>
      <c r="E489" s="271" t="s">
        <v>626</v>
      </c>
      <c r="F489" s="272" t="s">
        <v>627</v>
      </c>
      <c r="G489" s="273" t="s">
        <v>469</v>
      </c>
      <c r="H489" s="274">
        <v>25.300000000000001</v>
      </c>
      <c r="I489" s="275"/>
      <c r="J489" s="276">
        <f>ROUND(I489*H489,2)</f>
        <v>0</v>
      </c>
      <c r="K489" s="272" t="s">
        <v>282</v>
      </c>
      <c r="L489" s="277"/>
      <c r="M489" s="278" t="s">
        <v>19</v>
      </c>
      <c r="N489" s="279" t="s">
        <v>46</v>
      </c>
      <c r="O489" s="85"/>
      <c r="P489" s="222">
        <f>O489*H489</f>
        <v>0</v>
      </c>
      <c r="Q489" s="222">
        <v>0.00021000000000000001</v>
      </c>
      <c r="R489" s="222">
        <f>Q489*H489</f>
        <v>0.005313</v>
      </c>
      <c r="S489" s="222">
        <v>0</v>
      </c>
      <c r="T489" s="223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24" t="s">
        <v>289</v>
      </c>
      <c r="AT489" s="224" t="s">
        <v>286</v>
      </c>
      <c r="AU489" s="224" t="s">
        <v>84</v>
      </c>
      <c r="AY489" s="18" t="s">
        <v>137</v>
      </c>
      <c r="BE489" s="225">
        <f>IF(N489="základní",J489,0)</f>
        <v>0</v>
      </c>
      <c r="BF489" s="225">
        <f>IF(N489="snížená",J489,0)</f>
        <v>0</v>
      </c>
      <c r="BG489" s="225">
        <f>IF(N489="zákl. přenesená",J489,0)</f>
        <v>0</v>
      </c>
      <c r="BH489" s="225">
        <f>IF(N489="sníž. přenesená",J489,0)</f>
        <v>0</v>
      </c>
      <c r="BI489" s="225">
        <f>IF(N489="nulová",J489,0)</f>
        <v>0</v>
      </c>
      <c r="BJ489" s="18" t="s">
        <v>82</v>
      </c>
      <c r="BK489" s="225">
        <f>ROUND(I489*H489,2)</f>
        <v>0</v>
      </c>
      <c r="BL489" s="18" t="s">
        <v>189</v>
      </c>
      <c r="BM489" s="224" t="s">
        <v>628</v>
      </c>
    </row>
    <row r="490" s="13" customFormat="1">
      <c r="A490" s="13"/>
      <c r="B490" s="236"/>
      <c r="C490" s="237"/>
      <c r="D490" s="226" t="s">
        <v>228</v>
      </c>
      <c r="E490" s="238" t="s">
        <v>19</v>
      </c>
      <c r="F490" s="239" t="s">
        <v>629</v>
      </c>
      <c r="G490" s="237"/>
      <c r="H490" s="238" t="s">
        <v>19</v>
      </c>
      <c r="I490" s="240"/>
      <c r="J490" s="237"/>
      <c r="K490" s="237"/>
      <c r="L490" s="241"/>
      <c r="M490" s="242"/>
      <c r="N490" s="243"/>
      <c r="O490" s="243"/>
      <c r="P490" s="243"/>
      <c r="Q490" s="243"/>
      <c r="R490" s="243"/>
      <c r="S490" s="243"/>
      <c r="T490" s="24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5" t="s">
        <v>228</v>
      </c>
      <c r="AU490" s="245" t="s">
        <v>84</v>
      </c>
      <c r="AV490" s="13" t="s">
        <v>82</v>
      </c>
      <c r="AW490" s="13" t="s">
        <v>37</v>
      </c>
      <c r="AX490" s="13" t="s">
        <v>75</v>
      </c>
      <c r="AY490" s="245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330</v>
      </c>
      <c r="G491" s="247"/>
      <c r="H491" s="250">
        <v>22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5" customFormat="1">
      <c r="A492" s="15"/>
      <c r="B492" s="257"/>
      <c r="C492" s="258"/>
      <c r="D492" s="226" t="s">
        <v>228</v>
      </c>
      <c r="E492" s="259" t="s">
        <v>19</v>
      </c>
      <c r="F492" s="260" t="s">
        <v>237</v>
      </c>
      <c r="G492" s="258"/>
      <c r="H492" s="261">
        <v>22</v>
      </c>
      <c r="I492" s="262"/>
      <c r="J492" s="258"/>
      <c r="K492" s="258"/>
      <c r="L492" s="263"/>
      <c r="M492" s="264"/>
      <c r="N492" s="265"/>
      <c r="O492" s="265"/>
      <c r="P492" s="265"/>
      <c r="Q492" s="265"/>
      <c r="R492" s="265"/>
      <c r="S492" s="265"/>
      <c r="T492" s="266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7" t="s">
        <v>228</v>
      </c>
      <c r="AU492" s="267" t="s">
        <v>84</v>
      </c>
      <c r="AV492" s="15" t="s">
        <v>155</v>
      </c>
      <c r="AW492" s="15" t="s">
        <v>37</v>
      </c>
      <c r="AX492" s="15" t="s">
        <v>82</v>
      </c>
      <c r="AY492" s="267" t="s">
        <v>137</v>
      </c>
    </row>
    <row r="493" s="14" customFormat="1">
      <c r="A493" s="14"/>
      <c r="B493" s="246"/>
      <c r="C493" s="247"/>
      <c r="D493" s="226" t="s">
        <v>228</v>
      </c>
      <c r="E493" s="247"/>
      <c r="F493" s="249" t="s">
        <v>630</v>
      </c>
      <c r="G493" s="247"/>
      <c r="H493" s="250">
        <v>25.300000000000001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6" t="s">
        <v>228</v>
      </c>
      <c r="AU493" s="256" t="s">
        <v>84</v>
      </c>
      <c r="AV493" s="14" t="s">
        <v>84</v>
      </c>
      <c r="AW493" s="14" t="s">
        <v>4</v>
      </c>
      <c r="AX493" s="14" t="s">
        <v>82</v>
      </c>
      <c r="AY493" s="256" t="s">
        <v>137</v>
      </c>
    </row>
    <row r="494" s="2" customFormat="1" ht="44.25" customHeight="1">
      <c r="A494" s="39"/>
      <c r="B494" s="40"/>
      <c r="C494" s="213" t="s">
        <v>631</v>
      </c>
      <c r="D494" s="213" t="s">
        <v>140</v>
      </c>
      <c r="E494" s="214" t="s">
        <v>632</v>
      </c>
      <c r="F494" s="215" t="s">
        <v>633</v>
      </c>
      <c r="G494" s="216" t="s">
        <v>469</v>
      </c>
      <c r="H494" s="217">
        <v>28</v>
      </c>
      <c r="I494" s="218"/>
      <c r="J494" s="219">
        <f>ROUND(I494*H494,2)</f>
        <v>0</v>
      </c>
      <c r="K494" s="215" t="s">
        <v>282</v>
      </c>
      <c r="L494" s="45"/>
      <c r="M494" s="220" t="s">
        <v>19</v>
      </c>
      <c r="N494" s="221" t="s">
        <v>46</v>
      </c>
      <c r="O494" s="85"/>
      <c r="P494" s="222">
        <f>O494*H494</f>
        <v>0</v>
      </c>
      <c r="Q494" s="222">
        <v>0</v>
      </c>
      <c r="R494" s="222">
        <f>Q494*H494</f>
        <v>0</v>
      </c>
      <c r="S494" s="222">
        <v>0</v>
      </c>
      <c r="T494" s="223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24" t="s">
        <v>189</v>
      </c>
      <c r="AT494" s="224" t="s">
        <v>140</v>
      </c>
      <c r="AU494" s="224" t="s">
        <v>84</v>
      </c>
      <c r="AY494" s="18" t="s">
        <v>137</v>
      </c>
      <c r="BE494" s="225">
        <f>IF(N494="základní",J494,0)</f>
        <v>0</v>
      </c>
      <c r="BF494" s="225">
        <f>IF(N494="snížená",J494,0)</f>
        <v>0</v>
      </c>
      <c r="BG494" s="225">
        <f>IF(N494="zákl. přenesená",J494,0)</f>
        <v>0</v>
      </c>
      <c r="BH494" s="225">
        <f>IF(N494="sníž. přenesená",J494,0)</f>
        <v>0</v>
      </c>
      <c r="BI494" s="225">
        <f>IF(N494="nulová",J494,0)</f>
        <v>0</v>
      </c>
      <c r="BJ494" s="18" t="s">
        <v>82</v>
      </c>
      <c r="BK494" s="225">
        <f>ROUND(I494*H494,2)</f>
        <v>0</v>
      </c>
      <c r="BL494" s="18" t="s">
        <v>189</v>
      </c>
      <c r="BM494" s="224" t="s">
        <v>634</v>
      </c>
    </row>
    <row r="495" s="2" customFormat="1">
      <c r="A495" s="39"/>
      <c r="B495" s="40"/>
      <c r="C495" s="41"/>
      <c r="D495" s="268" t="s">
        <v>284</v>
      </c>
      <c r="E495" s="41"/>
      <c r="F495" s="269" t="s">
        <v>635</v>
      </c>
      <c r="G495" s="41"/>
      <c r="H495" s="41"/>
      <c r="I495" s="228"/>
      <c r="J495" s="41"/>
      <c r="K495" s="41"/>
      <c r="L495" s="45"/>
      <c r="M495" s="229"/>
      <c r="N495" s="230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284</v>
      </c>
      <c r="AU495" s="18" t="s">
        <v>84</v>
      </c>
    </row>
    <row r="496" s="2" customFormat="1" ht="24.15" customHeight="1">
      <c r="A496" s="39"/>
      <c r="B496" s="40"/>
      <c r="C496" s="270" t="s">
        <v>636</v>
      </c>
      <c r="D496" s="270" t="s">
        <v>286</v>
      </c>
      <c r="E496" s="271" t="s">
        <v>637</v>
      </c>
      <c r="F496" s="272" t="s">
        <v>638</v>
      </c>
      <c r="G496" s="273" t="s">
        <v>469</v>
      </c>
      <c r="H496" s="274">
        <v>32.200000000000003</v>
      </c>
      <c r="I496" s="275"/>
      <c r="J496" s="276">
        <f>ROUND(I496*H496,2)</f>
        <v>0</v>
      </c>
      <c r="K496" s="272" t="s">
        <v>282</v>
      </c>
      <c r="L496" s="277"/>
      <c r="M496" s="278" t="s">
        <v>19</v>
      </c>
      <c r="N496" s="279" t="s">
        <v>46</v>
      </c>
      <c r="O496" s="85"/>
      <c r="P496" s="222">
        <f>O496*H496</f>
        <v>0</v>
      </c>
      <c r="Q496" s="222">
        <v>0.00010000000000000001</v>
      </c>
      <c r="R496" s="222">
        <f>Q496*H496</f>
        <v>0.0032200000000000006</v>
      </c>
      <c r="S496" s="222">
        <v>0</v>
      </c>
      <c r="T496" s="223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24" t="s">
        <v>289</v>
      </c>
      <c r="AT496" s="224" t="s">
        <v>286</v>
      </c>
      <c r="AU496" s="224" t="s">
        <v>84</v>
      </c>
      <c r="AY496" s="18" t="s">
        <v>137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18" t="s">
        <v>82</v>
      </c>
      <c r="BK496" s="225">
        <f>ROUND(I496*H496,2)</f>
        <v>0</v>
      </c>
      <c r="BL496" s="18" t="s">
        <v>189</v>
      </c>
      <c r="BM496" s="224" t="s">
        <v>639</v>
      </c>
    </row>
    <row r="497" s="13" customFormat="1">
      <c r="A497" s="13"/>
      <c r="B497" s="236"/>
      <c r="C497" s="237"/>
      <c r="D497" s="226" t="s">
        <v>228</v>
      </c>
      <c r="E497" s="238" t="s">
        <v>19</v>
      </c>
      <c r="F497" s="239" t="s">
        <v>640</v>
      </c>
      <c r="G497" s="237"/>
      <c r="H497" s="238" t="s">
        <v>19</v>
      </c>
      <c r="I497" s="240"/>
      <c r="J497" s="237"/>
      <c r="K497" s="237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228</v>
      </c>
      <c r="AU497" s="245" t="s">
        <v>84</v>
      </c>
      <c r="AV497" s="13" t="s">
        <v>82</v>
      </c>
      <c r="AW497" s="13" t="s">
        <v>37</v>
      </c>
      <c r="AX497" s="13" t="s">
        <v>75</v>
      </c>
      <c r="AY497" s="245" t="s">
        <v>137</v>
      </c>
    </row>
    <row r="498" s="14" customFormat="1">
      <c r="A498" s="14"/>
      <c r="B498" s="246"/>
      <c r="C498" s="247"/>
      <c r="D498" s="226" t="s">
        <v>228</v>
      </c>
      <c r="E498" s="248" t="s">
        <v>19</v>
      </c>
      <c r="F498" s="249" t="s">
        <v>368</v>
      </c>
      <c r="G498" s="247"/>
      <c r="H498" s="250">
        <v>28</v>
      </c>
      <c r="I498" s="251"/>
      <c r="J498" s="247"/>
      <c r="K498" s="247"/>
      <c r="L498" s="252"/>
      <c r="M498" s="253"/>
      <c r="N498" s="254"/>
      <c r="O498" s="254"/>
      <c r="P498" s="254"/>
      <c r="Q498" s="254"/>
      <c r="R498" s="254"/>
      <c r="S498" s="254"/>
      <c r="T498" s="25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6" t="s">
        <v>228</v>
      </c>
      <c r="AU498" s="256" t="s">
        <v>84</v>
      </c>
      <c r="AV498" s="14" t="s">
        <v>84</v>
      </c>
      <c r="AW498" s="14" t="s">
        <v>37</v>
      </c>
      <c r="AX498" s="14" t="s">
        <v>75</v>
      </c>
      <c r="AY498" s="256" t="s">
        <v>137</v>
      </c>
    </row>
    <row r="499" s="15" customFormat="1">
      <c r="A499" s="15"/>
      <c r="B499" s="257"/>
      <c r="C499" s="258"/>
      <c r="D499" s="226" t="s">
        <v>228</v>
      </c>
      <c r="E499" s="259" t="s">
        <v>19</v>
      </c>
      <c r="F499" s="260" t="s">
        <v>237</v>
      </c>
      <c r="G499" s="258"/>
      <c r="H499" s="261">
        <v>28</v>
      </c>
      <c r="I499" s="262"/>
      <c r="J499" s="258"/>
      <c r="K499" s="258"/>
      <c r="L499" s="263"/>
      <c r="M499" s="264"/>
      <c r="N499" s="265"/>
      <c r="O499" s="265"/>
      <c r="P499" s="265"/>
      <c r="Q499" s="265"/>
      <c r="R499" s="265"/>
      <c r="S499" s="265"/>
      <c r="T499" s="266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T499" s="267" t="s">
        <v>228</v>
      </c>
      <c r="AU499" s="267" t="s">
        <v>84</v>
      </c>
      <c r="AV499" s="15" t="s">
        <v>155</v>
      </c>
      <c r="AW499" s="15" t="s">
        <v>37</v>
      </c>
      <c r="AX499" s="15" t="s">
        <v>82</v>
      </c>
      <c r="AY499" s="267" t="s">
        <v>137</v>
      </c>
    </row>
    <row r="500" s="14" customFormat="1">
      <c r="A500" s="14"/>
      <c r="B500" s="246"/>
      <c r="C500" s="247"/>
      <c r="D500" s="226" t="s">
        <v>228</v>
      </c>
      <c r="E500" s="247"/>
      <c r="F500" s="249" t="s">
        <v>641</v>
      </c>
      <c r="G500" s="247"/>
      <c r="H500" s="250">
        <v>32.200000000000003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4</v>
      </c>
      <c r="AX500" s="14" t="s">
        <v>82</v>
      </c>
      <c r="AY500" s="256" t="s">
        <v>137</v>
      </c>
    </row>
    <row r="501" s="2" customFormat="1" ht="24.15" customHeight="1">
      <c r="A501" s="39"/>
      <c r="B501" s="40"/>
      <c r="C501" s="213" t="s">
        <v>642</v>
      </c>
      <c r="D501" s="213" t="s">
        <v>140</v>
      </c>
      <c r="E501" s="214" t="s">
        <v>643</v>
      </c>
      <c r="F501" s="215" t="s">
        <v>644</v>
      </c>
      <c r="G501" s="216" t="s">
        <v>469</v>
      </c>
      <c r="H501" s="217">
        <v>3544</v>
      </c>
      <c r="I501" s="218"/>
      <c r="J501" s="219">
        <f>ROUND(I501*H501,2)</f>
        <v>0</v>
      </c>
      <c r="K501" s="215" t="s">
        <v>282</v>
      </c>
      <c r="L501" s="45"/>
      <c r="M501" s="220" t="s">
        <v>19</v>
      </c>
      <c r="N501" s="221" t="s">
        <v>46</v>
      </c>
      <c r="O501" s="85"/>
      <c r="P501" s="222">
        <f>O501*H501</f>
        <v>0</v>
      </c>
      <c r="Q501" s="222">
        <v>0</v>
      </c>
      <c r="R501" s="222">
        <f>Q501*H501</f>
        <v>0</v>
      </c>
      <c r="S501" s="222">
        <v>0</v>
      </c>
      <c r="T501" s="223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24" t="s">
        <v>189</v>
      </c>
      <c r="AT501" s="224" t="s">
        <v>140</v>
      </c>
      <c r="AU501" s="224" t="s">
        <v>84</v>
      </c>
      <c r="AY501" s="18" t="s">
        <v>137</v>
      </c>
      <c r="BE501" s="225">
        <f>IF(N501="základní",J501,0)</f>
        <v>0</v>
      </c>
      <c r="BF501" s="225">
        <f>IF(N501="snížená",J501,0)</f>
        <v>0</v>
      </c>
      <c r="BG501" s="225">
        <f>IF(N501="zákl. přenesená",J501,0)</f>
        <v>0</v>
      </c>
      <c r="BH501" s="225">
        <f>IF(N501="sníž. přenesená",J501,0)</f>
        <v>0</v>
      </c>
      <c r="BI501" s="225">
        <f>IF(N501="nulová",J501,0)</f>
        <v>0</v>
      </c>
      <c r="BJ501" s="18" t="s">
        <v>82</v>
      </c>
      <c r="BK501" s="225">
        <f>ROUND(I501*H501,2)</f>
        <v>0</v>
      </c>
      <c r="BL501" s="18" t="s">
        <v>189</v>
      </c>
      <c r="BM501" s="224" t="s">
        <v>645</v>
      </c>
    </row>
    <row r="502" s="2" customFormat="1">
      <c r="A502" s="39"/>
      <c r="B502" s="40"/>
      <c r="C502" s="41"/>
      <c r="D502" s="268" t="s">
        <v>284</v>
      </c>
      <c r="E502" s="41"/>
      <c r="F502" s="269" t="s">
        <v>646</v>
      </c>
      <c r="G502" s="41"/>
      <c r="H502" s="41"/>
      <c r="I502" s="228"/>
      <c r="J502" s="41"/>
      <c r="K502" s="41"/>
      <c r="L502" s="45"/>
      <c r="M502" s="229"/>
      <c r="N502" s="230"/>
      <c r="O502" s="85"/>
      <c r="P502" s="85"/>
      <c r="Q502" s="85"/>
      <c r="R502" s="85"/>
      <c r="S502" s="85"/>
      <c r="T502" s="86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284</v>
      </c>
      <c r="AU502" s="18" t="s">
        <v>84</v>
      </c>
    </row>
    <row r="503" s="2" customFormat="1" ht="33" customHeight="1">
      <c r="A503" s="39"/>
      <c r="B503" s="40"/>
      <c r="C503" s="270" t="s">
        <v>647</v>
      </c>
      <c r="D503" s="270" t="s">
        <v>286</v>
      </c>
      <c r="E503" s="271" t="s">
        <v>648</v>
      </c>
      <c r="F503" s="272" t="s">
        <v>649</v>
      </c>
      <c r="G503" s="273" t="s">
        <v>469</v>
      </c>
      <c r="H503" s="274">
        <v>4252.8000000000002</v>
      </c>
      <c r="I503" s="275"/>
      <c r="J503" s="276">
        <f>ROUND(I503*H503,2)</f>
        <v>0</v>
      </c>
      <c r="K503" s="272" t="s">
        <v>282</v>
      </c>
      <c r="L503" s="277"/>
      <c r="M503" s="278" t="s">
        <v>19</v>
      </c>
      <c r="N503" s="279" t="s">
        <v>46</v>
      </c>
      <c r="O503" s="85"/>
      <c r="P503" s="222">
        <f>O503*H503</f>
        <v>0</v>
      </c>
      <c r="Q503" s="222">
        <v>6.0000000000000002E-05</v>
      </c>
      <c r="R503" s="222">
        <f>Q503*H503</f>
        <v>0.25516800000000001</v>
      </c>
      <c r="S503" s="222">
        <v>0</v>
      </c>
      <c r="T503" s="223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24" t="s">
        <v>289</v>
      </c>
      <c r="AT503" s="224" t="s">
        <v>286</v>
      </c>
      <c r="AU503" s="224" t="s">
        <v>84</v>
      </c>
      <c r="AY503" s="18" t="s">
        <v>137</v>
      </c>
      <c r="BE503" s="225">
        <f>IF(N503="základní",J503,0)</f>
        <v>0</v>
      </c>
      <c r="BF503" s="225">
        <f>IF(N503="snížená",J503,0)</f>
        <v>0</v>
      </c>
      <c r="BG503" s="225">
        <f>IF(N503="zákl. přenesená",J503,0)</f>
        <v>0</v>
      </c>
      <c r="BH503" s="225">
        <f>IF(N503="sníž. přenesená",J503,0)</f>
        <v>0</v>
      </c>
      <c r="BI503" s="225">
        <f>IF(N503="nulová",J503,0)</f>
        <v>0</v>
      </c>
      <c r="BJ503" s="18" t="s">
        <v>82</v>
      </c>
      <c r="BK503" s="225">
        <f>ROUND(I503*H503,2)</f>
        <v>0</v>
      </c>
      <c r="BL503" s="18" t="s">
        <v>189</v>
      </c>
      <c r="BM503" s="224" t="s">
        <v>650</v>
      </c>
    </row>
    <row r="504" s="13" customFormat="1">
      <c r="A504" s="13"/>
      <c r="B504" s="236"/>
      <c r="C504" s="237"/>
      <c r="D504" s="226" t="s">
        <v>228</v>
      </c>
      <c r="E504" s="238" t="s">
        <v>19</v>
      </c>
      <c r="F504" s="239" t="s">
        <v>651</v>
      </c>
      <c r="G504" s="237"/>
      <c r="H504" s="238" t="s">
        <v>19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228</v>
      </c>
      <c r="AU504" s="245" t="s">
        <v>84</v>
      </c>
      <c r="AV504" s="13" t="s">
        <v>82</v>
      </c>
      <c r="AW504" s="13" t="s">
        <v>37</v>
      </c>
      <c r="AX504" s="13" t="s">
        <v>75</v>
      </c>
      <c r="AY504" s="245" t="s">
        <v>137</v>
      </c>
    </row>
    <row r="505" s="14" customFormat="1">
      <c r="A505" s="14"/>
      <c r="B505" s="246"/>
      <c r="C505" s="247"/>
      <c r="D505" s="226" t="s">
        <v>228</v>
      </c>
      <c r="E505" s="248" t="s">
        <v>19</v>
      </c>
      <c r="F505" s="249" t="s">
        <v>652</v>
      </c>
      <c r="G505" s="247"/>
      <c r="H505" s="250">
        <v>682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228</v>
      </c>
      <c r="AU505" s="256" t="s">
        <v>84</v>
      </c>
      <c r="AV505" s="14" t="s">
        <v>84</v>
      </c>
      <c r="AW505" s="14" t="s">
        <v>37</v>
      </c>
      <c r="AX505" s="14" t="s">
        <v>75</v>
      </c>
      <c r="AY505" s="256" t="s">
        <v>137</v>
      </c>
    </row>
    <row r="506" s="13" customFormat="1">
      <c r="A506" s="13"/>
      <c r="B506" s="236"/>
      <c r="C506" s="237"/>
      <c r="D506" s="226" t="s">
        <v>228</v>
      </c>
      <c r="E506" s="238" t="s">
        <v>19</v>
      </c>
      <c r="F506" s="239" t="s">
        <v>329</v>
      </c>
      <c r="G506" s="237"/>
      <c r="H506" s="238" t="s">
        <v>19</v>
      </c>
      <c r="I506" s="240"/>
      <c r="J506" s="237"/>
      <c r="K506" s="237"/>
      <c r="L506" s="241"/>
      <c r="M506" s="242"/>
      <c r="N506" s="243"/>
      <c r="O506" s="243"/>
      <c r="P506" s="243"/>
      <c r="Q506" s="243"/>
      <c r="R506" s="243"/>
      <c r="S506" s="243"/>
      <c r="T506" s="24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228</v>
      </c>
      <c r="AU506" s="245" t="s">
        <v>84</v>
      </c>
      <c r="AV506" s="13" t="s">
        <v>82</v>
      </c>
      <c r="AW506" s="13" t="s">
        <v>37</v>
      </c>
      <c r="AX506" s="13" t="s">
        <v>75</v>
      </c>
      <c r="AY506" s="245" t="s">
        <v>137</v>
      </c>
    </row>
    <row r="507" s="14" customFormat="1">
      <c r="A507" s="14"/>
      <c r="B507" s="246"/>
      <c r="C507" s="247"/>
      <c r="D507" s="226" t="s">
        <v>228</v>
      </c>
      <c r="E507" s="248" t="s">
        <v>19</v>
      </c>
      <c r="F507" s="249" t="s">
        <v>653</v>
      </c>
      <c r="G507" s="247"/>
      <c r="H507" s="250">
        <v>2862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6" t="s">
        <v>228</v>
      </c>
      <c r="AU507" s="256" t="s">
        <v>84</v>
      </c>
      <c r="AV507" s="14" t="s">
        <v>84</v>
      </c>
      <c r="AW507" s="14" t="s">
        <v>37</v>
      </c>
      <c r="AX507" s="14" t="s">
        <v>75</v>
      </c>
      <c r="AY507" s="256" t="s">
        <v>137</v>
      </c>
    </row>
    <row r="508" s="15" customFormat="1">
      <c r="A508" s="15"/>
      <c r="B508" s="257"/>
      <c r="C508" s="258"/>
      <c r="D508" s="226" t="s">
        <v>228</v>
      </c>
      <c r="E508" s="259" t="s">
        <v>19</v>
      </c>
      <c r="F508" s="260" t="s">
        <v>237</v>
      </c>
      <c r="G508" s="258"/>
      <c r="H508" s="261">
        <v>3544</v>
      </c>
      <c r="I508" s="262"/>
      <c r="J508" s="258"/>
      <c r="K508" s="258"/>
      <c r="L508" s="263"/>
      <c r="M508" s="264"/>
      <c r="N508" s="265"/>
      <c r="O508" s="265"/>
      <c r="P508" s="265"/>
      <c r="Q508" s="265"/>
      <c r="R508" s="265"/>
      <c r="S508" s="265"/>
      <c r="T508" s="26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7" t="s">
        <v>228</v>
      </c>
      <c r="AU508" s="267" t="s">
        <v>84</v>
      </c>
      <c r="AV508" s="15" t="s">
        <v>155</v>
      </c>
      <c r="AW508" s="15" t="s">
        <v>37</v>
      </c>
      <c r="AX508" s="15" t="s">
        <v>82</v>
      </c>
      <c r="AY508" s="267" t="s">
        <v>137</v>
      </c>
    </row>
    <row r="509" s="14" customFormat="1">
      <c r="A509" s="14"/>
      <c r="B509" s="246"/>
      <c r="C509" s="247"/>
      <c r="D509" s="226" t="s">
        <v>228</v>
      </c>
      <c r="E509" s="247"/>
      <c r="F509" s="249" t="s">
        <v>654</v>
      </c>
      <c r="G509" s="247"/>
      <c r="H509" s="250">
        <v>4252.8000000000002</v>
      </c>
      <c r="I509" s="251"/>
      <c r="J509" s="247"/>
      <c r="K509" s="247"/>
      <c r="L509" s="252"/>
      <c r="M509" s="253"/>
      <c r="N509" s="254"/>
      <c r="O509" s="254"/>
      <c r="P509" s="254"/>
      <c r="Q509" s="254"/>
      <c r="R509" s="254"/>
      <c r="S509" s="254"/>
      <c r="T509" s="255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56" t="s">
        <v>228</v>
      </c>
      <c r="AU509" s="256" t="s">
        <v>84</v>
      </c>
      <c r="AV509" s="14" t="s">
        <v>84</v>
      </c>
      <c r="AW509" s="14" t="s">
        <v>4</v>
      </c>
      <c r="AX509" s="14" t="s">
        <v>82</v>
      </c>
      <c r="AY509" s="256" t="s">
        <v>137</v>
      </c>
    </row>
    <row r="510" s="12" customFormat="1" ht="22.8" customHeight="1">
      <c r="A510" s="12"/>
      <c r="B510" s="197"/>
      <c r="C510" s="198"/>
      <c r="D510" s="199" t="s">
        <v>74</v>
      </c>
      <c r="E510" s="211" t="s">
        <v>655</v>
      </c>
      <c r="F510" s="211" t="s">
        <v>656</v>
      </c>
      <c r="G510" s="198"/>
      <c r="H510" s="198"/>
      <c r="I510" s="201"/>
      <c r="J510" s="212">
        <f>BK510</f>
        <v>0</v>
      </c>
      <c r="K510" s="198"/>
      <c r="L510" s="203"/>
      <c r="M510" s="204"/>
      <c r="N510" s="205"/>
      <c r="O510" s="205"/>
      <c r="P510" s="206">
        <f>SUM(P511:P653)</f>
        <v>0</v>
      </c>
      <c r="Q510" s="205"/>
      <c r="R510" s="206">
        <f>SUM(R511:R653)</f>
        <v>0.01992</v>
      </c>
      <c r="S510" s="205"/>
      <c r="T510" s="207">
        <f>SUM(T511:T653)</f>
        <v>0.74448999999999976</v>
      </c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R510" s="208" t="s">
        <v>84</v>
      </c>
      <c r="AT510" s="209" t="s">
        <v>74</v>
      </c>
      <c r="AU510" s="209" t="s">
        <v>82</v>
      </c>
      <c r="AY510" s="208" t="s">
        <v>137</v>
      </c>
      <c r="BK510" s="210">
        <f>SUM(BK511:BK653)</f>
        <v>0</v>
      </c>
    </row>
    <row r="511" s="2" customFormat="1" ht="24.15" customHeight="1">
      <c r="A511" s="39"/>
      <c r="B511" s="40"/>
      <c r="C511" s="213" t="s">
        <v>657</v>
      </c>
      <c r="D511" s="213" t="s">
        <v>140</v>
      </c>
      <c r="E511" s="214" t="s">
        <v>658</v>
      </c>
      <c r="F511" s="215" t="s">
        <v>659</v>
      </c>
      <c r="G511" s="216" t="s">
        <v>469</v>
      </c>
      <c r="H511" s="217">
        <v>315</v>
      </c>
      <c r="I511" s="218"/>
      <c r="J511" s="219">
        <f>ROUND(I511*H511,2)</f>
        <v>0</v>
      </c>
      <c r="K511" s="215" t="s">
        <v>282</v>
      </c>
      <c r="L511" s="45"/>
      <c r="M511" s="220" t="s">
        <v>19</v>
      </c>
      <c r="N511" s="221" t="s">
        <v>46</v>
      </c>
      <c r="O511" s="85"/>
      <c r="P511" s="222">
        <f>O511*H511</f>
        <v>0</v>
      </c>
      <c r="Q511" s="222">
        <v>0</v>
      </c>
      <c r="R511" s="222">
        <f>Q511*H511</f>
        <v>0</v>
      </c>
      <c r="S511" s="222">
        <v>0.00027</v>
      </c>
      <c r="T511" s="223">
        <f>S511*H511</f>
        <v>0.085050000000000001</v>
      </c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R511" s="224" t="s">
        <v>189</v>
      </c>
      <c r="AT511" s="224" t="s">
        <v>140</v>
      </c>
      <c r="AU511" s="224" t="s">
        <v>84</v>
      </c>
      <c r="AY511" s="18" t="s">
        <v>137</v>
      </c>
      <c r="BE511" s="225">
        <f>IF(N511="základní",J511,0)</f>
        <v>0</v>
      </c>
      <c r="BF511" s="225">
        <f>IF(N511="snížená",J511,0)</f>
        <v>0</v>
      </c>
      <c r="BG511" s="225">
        <f>IF(N511="zákl. přenesená",J511,0)</f>
        <v>0</v>
      </c>
      <c r="BH511" s="225">
        <f>IF(N511="sníž. přenesená",J511,0)</f>
        <v>0</v>
      </c>
      <c r="BI511" s="225">
        <f>IF(N511="nulová",J511,0)</f>
        <v>0</v>
      </c>
      <c r="BJ511" s="18" t="s">
        <v>82</v>
      </c>
      <c r="BK511" s="225">
        <f>ROUND(I511*H511,2)</f>
        <v>0</v>
      </c>
      <c r="BL511" s="18" t="s">
        <v>189</v>
      </c>
      <c r="BM511" s="224" t="s">
        <v>660</v>
      </c>
    </row>
    <row r="512" s="2" customFormat="1">
      <c r="A512" s="39"/>
      <c r="B512" s="40"/>
      <c r="C512" s="41"/>
      <c r="D512" s="268" t="s">
        <v>284</v>
      </c>
      <c r="E512" s="41"/>
      <c r="F512" s="269" t="s">
        <v>661</v>
      </c>
      <c r="G512" s="41"/>
      <c r="H512" s="41"/>
      <c r="I512" s="228"/>
      <c r="J512" s="41"/>
      <c r="K512" s="41"/>
      <c r="L512" s="45"/>
      <c r="M512" s="229"/>
      <c r="N512" s="230"/>
      <c r="O512" s="85"/>
      <c r="P512" s="85"/>
      <c r="Q512" s="85"/>
      <c r="R512" s="85"/>
      <c r="S512" s="85"/>
      <c r="T512" s="86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T512" s="18" t="s">
        <v>284</v>
      </c>
      <c r="AU512" s="18" t="s">
        <v>84</v>
      </c>
    </row>
    <row r="513" s="13" customFormat="1">
      <c r="A513" s="13"/>
      <c r="B513" s="236"/>
      <c r="C513" s="237"/>
      <c r="D513" s="226" t="s">
        <v>228</v>
      </c>
      <c r="E513" s="238" t="s">
        <v>19</v>
      </c>
      <c r="F513" s="239" t="s">
        <v>312</v>
      </c>
      <c r="G513" s="237"/>
      <c r="H513" s="238" t="s">
        <v>19</v>
      </c>
      <c r="I513" s="240"/>
      <c r="J513" s="237"/>
      <c r="K513" s="237"/>
      <c r="L513" s="241"/>
      <c r="M513" s="242"/>
      <c r="N513" s="243"/>
      <c r="O513" s="243"/>
      <c r="P513" s="243"/>
      <c r="Q513" s="243"/>
      <c r="R513" s="243"/>
      <c r="S513" s="243"/>
      <c r="T513" s="24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5" t="s">
        <v>228</v>
      </c>
      <c r="AU513" s="245" t="s">
        <v>84</v>
      </c>
      <c r="AV513" s="13" t="s">
        <v>82</v>
      </c>
      <c r="AW513" s="13" t="s">
        <v>37</v>
      </c>
      <c r="AX513" s="13" t="s">
        <v>75</v>
      </c>
      <c r="AY513" s="245" t="s">
        <v>137</v>
      </c>
    </row>
    <row r="514" s="14" customFormat="1">
      <c r="A514" s="14"/>
      <c r="B514" s="246"/>
      <c r="C514" s="247"/>
      <c r="D514" s="226" t="s">
        <v>228</v>
      </c>
      <c r="E514" s="248" t="s">
        <v>19</v>
      </c>
      <c r="F514" s="249" t="s">
        <v>662</v>
      </c>
      <c r="G514" s="247"/>
      <c r="H514" s="250">
        <v>180</v>
      </c>
      <c r="I514" s="251"/>
      <c r="J514" s="247"/>
      <c r="K514" s="247"/>
      <c r="L514" s="252"/>
      <c r="M514" s="253"/>
      <c r="N514" s="254"/>
      <c r="O514" s="254"/>
      <c r="P514" s="254"/>
      <c r="Q514" s="254"/>
      <c r="R514" s="254"/>
      <c r="S514" s="254"/>
      <c r="T514" s="25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6" t="s">
        <v>228</v>
      </c>
      <c r="AU514" s="256" t="s">
        <v>84</v>
      </c>
      <c r="AV514" s="14" t="s">
        <v>84</v>
      </c>
      <c r="AW514" s="14" t="s">
        <v>37</v>
      </c>
      <c r="AX514" s="14" t="s">
        <v>75</v>
      </c>
      <c r="AY514" s="256" t="s">
        <v>137</v>
      </c>
    </row>
    <row r="515" s="13" customFormat="1">
      <c r="A515" s="13"/>
      <c r="B515" s="236"/>
      <c r="C515" s="237"/>
      <c r="D515" s="226" t="s">
        <v>228</v>
      </c>
      <c r="E515" s="238" t="s">
        <v>19</v>
      </c>
      <c r="F515" s="239" t="s">
        <v>329</v>
      </c>
      <c r="G515" s="237"/>
      <c r="H515" s="238" t="s">
        <v>19</v>
      </c>
      <c r="I515" s="240"/>
      <c r="J515" s="237"/>
      <c r="K515" s="237"/>
      <c r="L515" s="241"/>
      <c r="M515" s="242"/>
      <c r="N515" s="243"/>
      <c r="O515" s="243"/>
      <c r="P515" s="243"/>
      <c r="Q515" s="243"/>
      <c r="R515" s="243"/>
      <c r="S515" s="243"/>
      <c r="T515" s="24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5" t="s">
        <v>228</v>
      </c>
      <c r="AU515" s="245" t="s">
        <v>84</v>
      </c>
      <c r="AV515" s="13" t="s">
        <v>82</v>
      </c>
      <c r="AW515" s="13" t="s">
        <v>37</v>
      </c>
      <c r="AX515" s="13" t="s">
        <v>75</v>
      </c>
      <c r="AY515" s="245" t="s">
        <v>137</v>
      </c>
    </row>
    <row r="516" s="14" customFormat="1">
      <c r="A516" s="14"/>
      <c r="B516" s="246"/>
      <c r="C516" s="247"/>
      <c r="D516" s="226" t="s">
        <v>228</v>
      </c>
      <c r="E516" s="248" t="s">
        <v>19</v>
      </c>
      <c r="F516" s="249" t="s">
        <v>663</v>
      </c>
      <c r="G516" s="247"/>
      <c r="H516" s="250">
        <v>135</v>
      </c>
      <c r="I516" s="251"/>
      <c r="J516" s="247"/>
      <c r="K516" s="247"/>
      <c r="L516" s="252"/>
      <c r="M516" s="253"/>
      <c r="N516" s="254"/>
      <c r="O516" s="254"/>
      <c r="P516" s="254"/>
      <c r="Q516" s="254"/>
      <c r="R516" s="254"/>
      <c r="S516" s="254"/>
      <c r="T516" s="25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6" t="s">
        <v>228</v>
      </c>
      <c r="AU516" s="256" t="s">
        <v>84</v>
      </c>
      <c r="AV516" s="14" t="s">
        <v>84</v>
      </c>
      <c r="AW516" s="14" t="s">
        <v>37</v>
      </c>
      <c r="AX516" s="14" t="s">
        <v>75</v>
      </c>
      <c r="AY516" s="256" t="s">
        <v>137</v>
      </c>
    </row>
    <row r="517" s="15" customFormat="1">
      <c r="A517" s="15"/>
      <c r="B517" s="257"/>
      <c r="C517" s="258"/>
      <c r="D517" s="226" t="s">
        <v>228</v>
      </c>
      <c r="E517" s="259" t="s">
        <v>19</v>
      </c>
      <c r="F517" s="260" t="s">
        <v>237</v>
      </c>
      <c r="G517" s="258"/>
      <c r="H517" s="261">
        <v>315</v>
      </c>
      <c r="I517" s="262"/>
      <c r="J517" s="258"/>
      <c r="K517" s="258"/>
      <c r="L517" s="263"/>
      <c r="M517" s="264"/>
      <c r="N517" s="265"/>
      <c r="O517" s="265"/>
      <c r="P517" s="265"/>
      <c r="Q517" s="265"/>
      <c r="R517" s="265"/>
      <c r="S517" s="265"/>
      <c r="T517" s="266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67" t="s">
        <v>228</v>
      </c>
      <c r="AU517" s="267" t="s">
        <v>84</v>
      </c>
      <c r="AV517" s="15" t="s">
        <v>155</v>
      </c>
      <c r="AW517" s="15" t="s">
        <v>37</v>
      </c>
      <c r="AX517" s="15" t="s">
        <v>82</v>
      </c>
      <c r="AY517" s="267" t="s">
        <v>137</v>
      </c>
    </row>
    <row r="518" s="2" customFormat="1" ht="24.15" customHeight="1">
      <c r="A518" s="39"/>
      <c r="B518" s="40"/>
      <c r="C518" s="213" t="s">
        <v>349</v>
      </c>
      <c r="D518" s="213" t="s">
        <v>140</v>
      </c>
      <c r="E518" s="214" t="s">
        <v>664</v>
      </c>
      <c r="F518" s="215" t="s">
        <v>665</v>
      </c>
      <c r="G518" s="216" t="s">
        <v>226</v>
      </c>
      <c r="H518" s="217">
        <v>106</v>
      </c>
      <c r="I518" s="218"/>
      <c r="J518" s="219">
        <f>ROUND(I518*H518,2)</f>
        <v>0</v>
      </c>
      <c r="K518" s="215" t="s">
        <v>282</v>
      </c>
      <c r="L518" s="45"/>
      <c r="M518" s="220" t="s">
        <v>19</v>
      </c>
      <c r="N518" s="221" t="s">
        <v>46</v>
      </c>
      <c r="O518" s="85"/>
      <c r="P518" s="222">
        <f>O518*H518</f>
        <v>0</v>
      </c>
      <c r="Q518" s="222">
        <v>0</v>
      </c>
      <c r="R518" s="222">
        <f>Q518*H518</f>
        <v>0</v>
      </c>
      <c r="S518" s="222">
        <v>1.0000000000000001E-05</v>
      </c>
      <c r="T518" s="223">
        <f>S518*H518</f>
        <v>0.0010600000000000002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24" t="s">
        <v>189</v>
      </c>
      <c r="AT518" s="224" t="s">
        <v>140</v>
      </c>
      <c r="AU518" s="224" t="s">
        <v>84</v>
      </c>
      <c r="AY518" s="18" t="s">
        <v>137</v>
      </c>
      <c r="BE518" s="225">
        <f>IF(N518="základní",J518,0)</f>
        <v>0</v>
      </c>
      <c r="BF518" s="225">
        <f>IF(N518="snížená",J518,0)</f>
        <v>0</v>
      </c>
      <c r="BG518" s="225">
        <f>IF(N518="zákl. přenesená",J518,0)</f>
        <v>0</v>
      </c>
      <c r="BH518" s="225">
        <f>IF(N518="sníž. přenesená",J518,0)</f>
        <v>0</v>
      </c>
      <c r="BI518" s="225">
        <f>IF(N518="nulová",J518,0)</f>
        <v>0</v>
      </c>
      <c r="BJ518" s="18" t="s">
        <v>82</v>
      </c>
      <c r="BK518" s="225">
        <f>ROUND(I518*H518,2)</f>
        <v>0</v>
      </c>
      <c r="BL518" s="18" t="s">
        <v>189</v>
      </c>
      <c r="BM518" s="224" t="s">
        <v>666</v>
      </c>
    </row>
    <row r="519" s="2" customFormat="1">
      <c r="A519" s="39"/>
      <c r="B519" s="40"/>
      <c r="C519" s="41"/>
      <c r="D519" s="268" t="s">
        <v>284</v>
      </c>
      <c r="E519" s="41"/>
      <c r="F519" s="269" t="s">
        <v>667</v>
      </c>
      <c r="G519" s="41"/>
      <c r="H519" s="41"/>
      <c r="I519" s="228"/>
      <c r="J519" s="41"/>
      <c r="K519" s="41"/>
      <c r="L519" s="45"/>
      <c r="M519" s="229"/>
      <c r="N519" s="230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284</v>
      </c>
      <c r="AU519" s="18" t="s">
        <v>84</v>
      </c>
    </row>
    <row r="520" s="13" customFormat="1">
      <c r="A520" s="13"/>
      <c r="B520" s="236"/>
      <c r="C520" s="237"/>
      <c r="D520" s="226" t="s">
        <v>228</v>
      </c>
      <c r="E520" s="238" t="s">
        <v>19</v>
      </c>
      <c r="F520" s="239" t="s">
        <v>651</v>
      </c>
      <c r="G520" s="237"/>
      <c r="H520" s="238" t="s">
        <v>19</v>
      </c>
      <c r="I520" s="240"/>
      <c r="J520" s="237"/>
      <c r="K520" s="237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228</v>
      </c>
      <c r="AU520" s="245" t="s">
        <v>84</v>
      </c>
      <c r="AV520" s="13" t="s">
        <v>82</v>
      </c>
      <c r="AW520" s="13" t="s">
        <v>37</v>
      </c>
      <c r="AX520" s="13" t="s">
        <v>75</v>
      </c>
      <c r="AY520" s="245" t="s">
        <v>137</v>
      </c>
    </row>
    <row r="521" s="14" customFormat="1">
      <c r="A521" s="14"/>
      <c r="B521" s="246"/>
      <c r="C521" s="247"/>
      <c r="D521" s="226" t="s">
        <v>228</v>
      </c>
      <c r="E521" s="248" t="s">
        <v>19</v>
      </c>
      <c r="F521" s="249" t="s">
        <v>425</v>
      </c>
      <c r="G521" s="247"/>
      <c r="H521" s="250">
        <v>42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6" t="s">
        <v>228</v>
      </c>
      <c r="AU521" s="256" t="s">
        <v>84</v>
      </c>
      <c r="AV521" s="14" t="s">
        <v>84</v>
      </c>
      <c r="AW521" s="14" t="s">
        <v>37</v>
      </c>
      <c r="AX521" s="14" t="s">
        <v>75</v>
      </c>
      <c r="AY521" s="256" t="s">
        <v>137</v>
      </c>
    </row>
    <row r="522" s="13" customFormat="1">
      <c r="A522" s="13"/>
      <c r="B522" s="236"/>
      <c r="C522" s="237"/>
      <c r="D522" s="226" t="s">
        <v>228</v>
      </c>
      <c r="E522" s="238" t="s">
        <v>19</v>
      </c>
      <c r="F522" s="239" t="s">
        <v>329</v>
      </c>
      <c r="G522" s="237"/>
      <c r="H522" s="238" t="s">
        <v>19</v>
      </c>
      <c r="I522" s="240"/>
      <c r="J522" s="237"/>
      <c r="K522" s="237"/>
      <c r="L522" s="241"/>
      <c r="M522" s="242"/>
      <c r="N522" s="243"/>
      <c r="O522" s="243"/>
      <c r="P522" s="243"/>
      <c r="Q522" s="243"/>
      <c r="R522" s="243"/>
      <c r="S522" s="243"/>
      <c r="T522" s="24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5" t="s">
        <v>228</v>
      </c>
      <c r="AU522" s="245" t="s">
        <v>84</v>
      </c>
      <c r="AV522" s="13" t="s">
        <v>82</v>
      </c>
      <c r="AW522" s="13" t="s">
        <v>37</v>
      </c>
      <c r="AX522" s="13" t="s">
        <v>75</v>
      </c>
      <c r="AY522" s="245" t="s">
        <v>137</v>
      </c>
    </row>
    <row r="523" s="14" customFormat="1">
      <c r="A523" s="14"/>
      <c r="B523" s="246"/>
      <c r="C523" s="247"/>
      <c r="D523" s="226" t="s">
        <v>228</v>
      </c>
      <c r="E523" s="248" t="s">
        <v>19</v>
      </c>
      <c r="F523" s="249" t="s">
        <v>496</v>
      </c>
      <c r="G523" s="247"/>
      <c r="H523" s="250">
        <v>64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6" t="s">
        <v>228</v>
      </c>
      <c r="AU523" s="256" t="s">
        <v>84</v>
      </c>
      <c r="AV523" s="14" t="s">
        <v>84</v>
      </c>
      <c r="AW523" s="14" t="s">
        <v>37</v>
      </c>
      <c r="AX523" s="14" t="s">
        <v>75</v>
      </c>
      <c r="AY523" s="256" t="s">
        <v>137</v>
      </c>
    </row>
    <row r="524" s="15" customFormat="1">
      <c r="A524" s="15"/>
      <c r="B524" s="257"/>
      <c r="C524" s="258"/>
      <c r="D524" s="226" t="s">
        <v>228</v>
      </c>
      <c r="E524" s="259" t="s">
        <v>19</v>
      </c>
      <c r="F524" s="260" t="s">
        <v>237</v>
      </c>
      <c r="G524" s="258"/>
      <c r="H524" s="261">
        <v>106</v>
      </c>
      <c r="I524" s="262"/>
      <c r="J524" s="258"/>
      <c r="K524" s="258"/>
      <c r="L524" s="263"/>
      <c r="M524" s="264"/>
      <c r="N524" s="265"/>
      <c r="O524" s="265"/>
      <c r="P524" s="265"/>
      <c r="Q524" s="265"/>
      <c r="R524" s="265"/>
      <c r="S524" s="265"/>
      <c r="T524" s="266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67" t="s">
        <v>228</v>
      </c>
      <c r="AU524" s="267" t="s">
        <v>84</v>
      </c>
      <c r="AV524" s="15" t="s">
        <v>155</v>
      </c>
      <c r="AW524" s="15" t="s">
        <v>37</v>
      </c>
      <c r="AX524" s="15" t="s">
        <v>82</v>
      </c>
      <c r="AY524" s="267" t="s">
        <v>137</v>
      </c>
    </row>
    <row r="525" s="2" customFormat="1" ht="37.8" customHeight="1">
      <c r="A525" s="39"/>
      <c r="B525" s="40"/>
      <c r="C525" s="213" t="s">
        <v>668</v>
      </c>
      <c r="D525" s="213" t="s">
        <v>140</v>
      </c>
      <c r="E525" s="214" t="s">
        <v>669</v>
      </c>
      <c r="F525" s="215" t="s">
        <v>670</v>
      </c>
      <c r="G525" s="216" t="s">
        <v>226</v>
      </c>
      <c r="H525" s="217">
        <v>44</v>
      </c>
      <c r="I525" s="218"/>
      <c r="J525" s="219">
        <f>ROUND(I525*H525,2)</f>
        <v>0</v>
      </c>
      <c r="K525" s="215" t="s">
        <v>282</v>
      </c>
      <c r="L525" s="45"/>
      <c r="M525" s="220" t="s">
        <v>19</v>
      </c>
      <c r="N525" s="221" t="s">
        <v>46</v>
      </c>
      <c r="O525" s="85"/>
      <c r="P525" s="222">
        <f>O525*H525</f>
        <v>0</v>
      </c>
      <c r="Q525" s="222">
        <v>0</v>
      </c>
      <c r="R525" s="222">
        <f>Q525*H525</f>
        <v>0</v>
      </c>
      <c r="S525" s="222">
        <v>6.0000000000000002E-05</v>
      </c>
      <c r="T525" s="223">
        <f>S525*H525</f>
        <v>0.00264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24" t="s">
        <v>189</v>
      </c>
      <c r="AT525" s="224" t="s">
        <v>140</v>
      </c>
      <c r="AU525" s="224" t="s">
        <v>84</v>
      </c>
      <c r="AY525" s="18" t="s">
        <v>137</v>
      </c>
      <c r="BE525" s="225">
        <f>IF(N525="základní",J525,0)</f>
        <v>0</v>
      </c>
      <c r="BF525" s="225">
        <f>IF(N525="snížená",J525,0)</f>
        <v>0</v>
      </c>
      <c r="BG525" s="225">
        <f>IF(N525="zákl. přenesená",J525,0)</f>
        <v>0</v>
      </c>
      <c r="BH525" s="225">
        <f>IF(N525="sníž. přenesená",J525,0)</f>
        <v>0</v>
      </c>
      <c r="BI525" s="225">
        <f>IF(N525="nulová",J525,0)</f>
        <v>0</v>
      </c>
      <c r="BJ525" s="18" t="s">
        <v>82</v>
      </c>
      <c r="BK525" s="225">
        <f>ROUND(I525*H525,2)</f>
        <v>0</v>
      </c>
      <c r="BL525" s="18" t="s">
        <v>189</v>
      </c>
      <c r="BM525" s="224" t="s">
        <v>671</v>
      </c>
    </row>
    <row r="526" s="2" customFormat="1">
      <c r="A526" s="39"/>
      <c r="B526" s="40"/>
      <c r="C526" s="41"/>
      <c r="D526" s="268" t="s">
        <v>284</v>
      </c>
      <c r="E526" s="41"/>
      <c r="F526" s="269" t="s">
        <v>672</v>
      </c>
      <c r="G526" s="41"/>
      <c r="H526" s="41"/>
      <c r="I526" s="228"/>
      <c r="J526" s="41"/>
      <c r="K526" s="41"/>
      <c r="L526" s="45"/>
      <c r="M526" s="229"/>
      <c r="N526" s="230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284</v>
      </c>
      <c r="AU526" s="18" t="s">
        <v>84</v>
      </c>
    </row>
    <row r="527" s="13" customFormat="1">
      <c r="A527" s="13"/>
      <c r="B527" s="236"/>
      <c r="C527" s="237"/>
      <c r="D527" s="226" t="s">
        <v>228</v>
      </c>
      <c r="E527" s="238" t="s">
        <v>19</v>
      </c>
      <c r="F527" s="239" t="s">
        <v>651</v>
      </c>
      <c r="G527" s="237"/>
      <c r="H527" s="238" t="s">
        <v>19</v>
      </c>
      <c r="I527" s="240"/>
      <c r="J527" s="237"/>
      <c r="K527" s="237"/>
      <c r="L527" s="241"/>
      <c r="M527" s="242"/>
      <c r="N527" s="243"/>
      <c r="O527" s="243"/>
      <c r="P527" s="243"/>
      <c r="Q527" s="243"/>
      <c r="R527" s="243"/>
      <c r="S527" s="243"/>
      <c r="T527" s="24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5" t="s">
        <v>228</v>
      </c>
      <c r="AU527" s="245" t="s">
        <v>84</v>
      </c>
      <c r="AV527" s="13" t="s">
        <v>82</v>
      </c>
      <c r="AW527" s="13" t="s">
        <v>37</v>
      </c>
      <c r="AX527" s="13" t="s">
        <v>75</v>
      </c>
      <c r="AY527" s="245" t="s">
        <v>137</v>
      </c>
    </row>
    <row r="528" s="14" customFormat="1">
      <c r="A528" s="14"/>
      <c r="B528" s="246"/>
      <c r="C528" s="247"/>
      <c r="D528" s="226" t="s">
        <v>228</v>
      </c>
      <c r="E528" s="248" t="s">
        <v>19</v>
      </c>
      <c r="F528" s="249" t="s">
        <v>189</v>
      </c>
      <c r="G528" s="247"/>
      <c r="H528" s="250">
        <v>16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6" t="s">
        <v>228</v>
      </c>
      <c r="AU528" s="256" t="s">
        <v>84</v>
      </c>
      <c r="AV528" s="14" t="s">
        <v>84</v>
      </c>
      <c r="AW528" s="14" t="s">
        <v>37</v>
      </c>
      <c r="AX528" s="14" t="s">
        <v>75</v>
      </c>
      <c r="AY528" s="256" t="s">
        <v>137</v>
      </c>
    </row>
    <row r="529" s="13" customFormat="1">
      <c r="A529" s="13"/>
      <c r="B529" s="236"/>
      <c r="C529" s="237"/>
      <c r="D529" s="226" t="s">
        <v>228</v>
      </c>
      <c r="E529" s="238" t="s">
        <v>19</v>
      </c>
      <c r="F529" s="239" t="s">
        <v>329</v>
      </c>
      <c r="G529" s="237"/>
      <c r="H529" s="238" t="s">
        <v>19</v>
      </c>
      <c r="I529" s="240"/>
      <c r="J529" s="237"/>
      <c r="K529" s="237"/>
      <c r="L529" s="241"/>
      <c r="M529" s="242"/>
      <c r="N529" s="243"/>
      <c r="O529" s="243"/>
      <c r="P529" s="243"/>
      <c r="Q529" s="243"/>
      <c r="R529" s="243"/>
      <c r="S529" s="243"/>
      <c r="T529" s="24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228</v>
      </c>
      <c r="AU529" s="245" t="s">
        <v>84</v>
      </c>
      <c r="AV529" s="13" t="s">
        <v>82</v>
      </c>
      <c r="AW529" s="13" t="s">
        <v>37</v>
      </c>
      <c r="AX529" s="13" t="s">
        <v>75</v>
      </c>
      <c r="AY529" s="245" t="s">
        <v>137</v>
      </c>
    </row>
    <row r="530" s="14" customFormat="1">
      <c r="A530" s="14"/>
      <c r="B530" s="246"/>
      <c r="C530" s="247"/>
      <c r="D530" s="226" t="s">
        <v>228</v>
      </c>
      <c r="E530" s="248" t="s">
        <v>19</v>
      </c>
      <c r="F530" s="249" t="s">
        <v>368</v>
      </c>
      <c r="G530" s="247"/>
      <c r="H530" s="250">
        <v>28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6" t="s">
        <v>228</v>
      </c>
      <c r="AU530" s="256" t="s">
        <v>84</v>
      </c>
      <c r="AV530" s="14" t="s">
        <v>84</v>
      </c>
      <c r="AW530" s="14" t="s">
        <v>37</v>
      </c>
      <c r="AX530" s="14" t="s">
        <v>75</v>
      </c>
      <c r="AY530" s="256" t="s">
        <v>137</v>
      </c>
    </row>
    <row r="531" s="15" customFormat="1">
      <c r="A531" s="15"/>
      <c r="B531" s="257"/>
      <c r="C531" s="258"/>
      <c r="D531" s="226" t="s">
        <v>228</v>
      </c>
      <c r="E531" s="259" t="s">
        <v>19</v>
      </c>
      <c r="F531" s="260" t="s">
        <v>237</v>
      </c>
      <c r="G531" s="258"/>
      <c r="H531" s="261">
        <v>44</v>
      </c>
      <c r="I531" s="262"/>
      <c r="J531" s="258"/>
      <c r="K531" s="258"/>
      <c r="L531" s="263"/>
      <c r="M531" s="264"/>
      <c r="N531" s="265"/>
      <c r="O531" s="265"/>
      <c r="P531" s="265"/>
      <c r="Q531" s="265"/>
      <c r="R531" s="265"/>
      <c r="S531" s="265"/>
      <c r="T531" s="266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T531" s="267" t="s">
        <v>228</v>
      </c>
      <c r="AU531" s="267" t="s">
        <v>84</v>
      </c>
      <c r="AV531" s="15" t="s">
        <v>155</v>
      </c>
      <c r="AW531" s="15" t="s">
        <v>37</v>
      </c>
      <c r="AX531" s="15" t="s">
        <v>82</v>
      </c>
      <c r="AY531" s="267" t="s">
        <v>137</v>
      </c>
    </row>
    <row r="532" s="2" customFormat="1" ht="55.5" customHeight="1">
      <c r="A532" s="39"/>
      <c r="B532" s="40"/>
      <c r="C532" s="213" t="s">
        <v>673</v>
      </c>
      <c r="D532" s="213" t="s">
        <v>140</v>
      </c>
      <c r="E532" s="214" t="s">
        <v>674</v>
      </c>
      <c r="F532" s="215" t="s">
        <v>675</v>
      </c>
      <c r="G532" s="216" t="s">
        <v>469</v>
      </c>
      <c r="H532" s="217">
        <v>771</v>
      </c>
      <c r="I532" s="218"/>
      <c r="J532" s="219">
        <f>ROUND(I532*H532,2)</f>
        <v>0</v>
      </c>
      <c r="K532" s="215" t="s">
        <v>282</v>
      </c>
      <c r="L532" s="45"/>
      <c r="M532" s="220" t="s">
        <v>19</v>
      </c>
      <c r="N532" s="221" t="s">
        <v>46</v>
      </c>
      <c r="O532" s="85"/>
      <c r="P532" s="222">
        <f>O532*H532</f>
        <v>0</v>
      </c>
      <c r="Q532" s="222">
        <v>0</v>
      </c>
      <c r="R532" s="222">
        <f>Q532*H532</f>
        <v>0</v>
      </c>
      <c r="S532" s="222">
        <v>0.00048000000000000001</v>
      </c>
      <c r="T532" s="223">
        <f>S532*H532</f>
        <v>0.37008000000000002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24" t="s">
        <v>189</v>
      </c>
      <c r="AT532" s="224" t="s">
        <v>140</v>
      </c>
      <c r="AU532" s="224" t="s">
        <v>84</v>
      </c>
      <c r="AY532" s="18" t="s">
        <v>137</v>
      </c>
      <c r="BE532" s="225">
        <f>IF(N532="základní",J532,0)</f>
        <v>0</v>
      </c>
      <c r="BF532" s="225">
        <f>IF(N532="snížená",J532,0)</f>
        <v>0</v>
      </c>
      <c r="BG532" s="225">
        <f>IF(N532="zákl. přenesená",J532,0)</f>
        <v>0</v>
      </c>
      <c r="BH532" s="225">
        <f>IF(N532="sníž. přenesená",J532,0)</f>
        <v>0</v>
      </c>
      <c r="BI532" s="225">
        <f>IF(N532="nulová",J532,0)</f>
        <v>0</v>
      </c>
      <c r="BJ532" s="18" t="s">
        <v>82</v>
      </c>
      <c r="BK532" s="225">
        <f>ROUND(I532*H532,2)</f>
        <v>0</v>
      </c>
      <c r="BL532" s="18" t="s">
        <v>189</v>
      </c>
      <c r="BM532" s="224" t="s">
        <v>676</v>
      </c>
    </row>
    <row r="533" s="2" customFormat="1">
      <c r="A533" s="39"/>
      <c r="B533" s="40"/>
      <c r="C533" s="41"/>
      <c r="D533" s="268" t="s">
        <v>284</v>
      </c>
      <c r="E533" s="41"/>
      <c r="F533" s="269" t="s">
        <v>677</v>
      </c>
      <c r="G533" s="41"/>
      <c r="H533" s="41"/>
      <c r="I533" s="228"/>
      <c r="J533" s="41"/>
      <c r="K533" s="41"/>
      <c r="L533" s="45"/>
      <c r="M533" s="229"/>
      <c r="N533" s="230"/>
      <c r="O533" s="85"/>
      <c r="P533" s="85"/>
      <c r="Q533" s="85"/>
      <c r="R533" s="85"/>
      <c r="S533" s="85"/>
      <c r="T533" s="86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T533" s="18" t="s">
        <v>284</v>
      </c>
      <c r="AU533" s="18" t="s">
        <v>84</v>
      </c>
    </row>
    <row r="534" s="13" customFormat="1">
      <c r="A534" s="13"/>
      <c r="B534" s="236"/>
      <c r="C534" s="237"/>
      <c r="D534" s="226" t="s">
        <v>228</v>
      </c>
      <c r="E534" s="238" t="s">
        <v>19</v>
      </c>
      <c r="F534" s="239" t="s">
        <v>651</v>
      </c>
      <c r="G534" s="237"/>
      <c r="H534" s="238" t="s">
        <v>19</v>
      </c>
      <c r="I534" s="240"/>
      <c r="J534" s="237"/>
      <c r="K534" s="237"/>
      <c r="L534" s="241"/>
      <c r="M534" s="242"/>
      <c r="N534" s="243"/>
      <c r="O534" s="243"/>
      <c r="P534" s="243"/>
      <c r="Q534" s="243"/>
      <c r="R534" s="243"/>
      <c r="S534" s="243"/>
      <c r="T534" s="24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5" t="s">
        <v>228</v>
      </c>
      <c r="AU534" s="245" t="s">
        <v>84</v>
      </c>
      <c r="AV534" s="13" t="s">
        <v>82</v>
      </c>
      <c r="AW534" s="13" t="s">
        <v>37</v>
      </c>
      <c r="AX534" s="13" t="s">
        <v>75</v>
      </c>
      <c r="AY534" s="245" t="s">
        <v>137</v>
      </c>
    </row>
    <row r="535" s="14" customFormat="1">
      <c r="A535" s="14"/>
      <c r="B535" s="246"/>
      <c r="C535" s="247"/>
      <c r="D535" s="226" t="s">
        <v>228</v>
      </c>
      <c r="E535" s="248" t="s">
        <v>19</v>
      </c>
      <c r="F535" s="249" t="s">
        <v>678</v>
      </c>
      <c r="G535" s="247"/>
      <c r="H535" s="250">
        <v>315</v>
      </c>
      <c r="I535" s="251"/>
      <c r="J535" s="247"/>
      <c r="K535" s="247"/>
      <c r="L535" s="252"/>
      <c r="M535" s="253"/>
      <c r="N535" s="254"/>
      <c r="O535" s="254"/>
      <c r="P535" s="254"/>
      <c r="Q535" s="254"/>
      <c r="R535" s="254"/>
      <c r="S535" s="254"/>
      <c r="T535" s="25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6" t="s">
        <v>228</v>
      </c>
      <c r="AU535" s="256" t="s">
        <v>84</v>
      </c>
      <c r="AV535" s="14" t="s">
        <v>84</v>
      </c>
      <c r="AW535" s="14" t="s">
        <v>37</v>
      </c>
      <c r="AX535" s="14" t="s">
        <v>75</v>
      </c>
      <c r="AY535" s="256" t="s">
        <v>137</v>
      </c>
    </row>
    <row r="536" s="13" customFormat="1">
      <c r="A536" s="13"/>
      <c r="B536" s="236"/>
      <c r="C536" s="237"/>
      <c r="D536" s="226" t="s">
        <v>228</v>
      </c>
      <c r="E536" s="238" t="s">
        <v>19</v>
      </c>
      <c r="F536" s="239" t="s">
        <v>329</v>
      </c>
      <c r="G536" s="237"/>
      <c r="H536" s="238" t="s">
        <v>19</v>
      </c>
      <c r="I536" s="240"/>
      <c r="J536" s="237"/>
      <c r="K536" s="237"/>
      <c r="L536" s="241"/>
      <c r="M536" s="242"/>
      <c r="N536" s="243"/>
      <c r="O536" s="243"/>
      <c r="P536" s="243"/>
      <c r="Q536" s="243"/>
      <c r="R536" s="243"/>
      <c r="S536" s="243"/>
      <c r="T536" s="24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228</v>
      </c>
      <c r="AU536" s="245" t="s">
        <v>84</v>
      </c>
      <c r="AV536" s="13" t="s">
        <v>82</v>
      </c>
      <c r="AW536" s="13" t="s">
        <v>37</v>
      </c>
      <c r="AX536" s="13" t="s">
        <v>75</v>
      </c>
      <c r="AY536" s="245" t="s">
        <v>137</v>
      </c>
    </row>
    <row r="537" s="14" customFormat="1">
      <c r="A537" s="14"/>
      <c r="B537" s="246"/>
      <c r="C537" s="247"/>
      <c r="D537" s="226" t="s">
        <v>228</v>
      </c>
      <c r="E537" s="248" t="s">
        <v>19</v>
      </c>
      <c r="F537" s="249" t="s">
        <v>679</v>
      </c>
      <c r="G537" s="247"/>
      <c r="H537" s="250">
        <v>456</v>
      </c>
      <c r="I537" s="251"/>
      <c r="J537" s="247"/>
      <c r="K537" s="247"/>
      <c r="L537" s="252"/>
      <c r="M537" s="253"/>
      <c r="N537" s="254"/>
      <c r="O537" s="254"/>
      <c r="P537" s="254"/>
      <c r="Q537" s="254"/>
      <c r="R537" s="254"/>
      <c r="S537" s="254"/>
      <c r="T537" s="25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6" t="s">
        <v>228</v>
      </c>
      <c r="AU537" s="256" t="s">
        <v>84</v>
      </c>
      <c r="AV537" s="14" t="s">
        <v>84</v>
      </c>
      <c r="AW537" s="14" t="s">
        <v>37</v>
      </c>
      <c r="AX537" s="14" t="s">
        <v>75</v>
      </c>
      <c r="AY537" s="256" t="s">
        <v>137</v>
      </c>
    </row>
    <row r="538" s="15" customFormat="1">
      <c r="A538" s="15"/>
      <c r="B538" s="257"/>
      <c r="C538" s="258"/>
      <c r="D538" s="226" t="s">
        <v>228</v>
      </c>
      <c r="E538" s="259" t="s">
        <v>19</v>
      </c>
      <c r="F538" s="260" t="s">
        <v>237</v>
      </c>
      <c r="G538" s="258"/>
      <c r="H538" s="261">
        <v>771</v>
      </c>
      <c r="I538" s="262"/>
      <c r="J538" s="258"/>
      <c r="K538" s="258"/>
      <c r="L538" s="263"/>
      <c r="M538" s="264"/>
      <c r="N538" s="265"/>
      <c r="O538" s="265"/>
      <c r="P538" s="265"/>
      <c r="Q538" s="265"/>
      <c r="R538" s="265"/>
      <c r="S538" s="265"/>
      <c r="T538" s="266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T538" s="267" t="s">
        <v>228</v>
      </c>
      <c r="AU538" s="267" t="s">
        <v>84</v>
      </c>
      <c r="AV538" s="15" t="s">
        <v>155</v>
      </c>
      <c r="AW538" s="15" t="s">
        <v>37</v>
      </c>
      <c r="AX538" s="15" t="s">
        <v>82</v>
      </c>
      <c r="AY538" s="267" t="s">
        <v>137</v>
      </c>
    </row>
    <row r="539" s="2" customFormat="1" ht="49.05" customHeight="1">
      <c r="A539" s="39"/>
      <c r="B539" s="40"/>
      <c r="C539" s="213" t="s">
        <v>680</v>
      </c>
      <c r="D539" s="213" t="s">
        <v>140</v>
      </c>
      <c r="E539" s="214" t="s">
        <v>681</v>
      </c>
      <c r="F539" s="215" t="s">
        <v>682</v>
      </c>
      <c r="G539" s="216" t="s">
        <v>469</v>
      </c>
      <c r="H539" s="217">
        <v>42</v>
      </c>
      <c r="I539" s="218"/>
      <c r="J539" s="219">
        <f>ROUND(I539*H539,2)</f>
        <v>0</v>
      </c>
      <c r="K539" s="215" t="s">
        <v>282</v>
      </c>
      <c r="L539" s="45"/>
      <c r="M539" s="220" t="s">
        <v>19</v>
      </c>
      <c r="N539" s="221" t="s">
        <v>46</v>
      </c>
      <c r="O539" s="85"/>
      <c r="P539" s="222">
        <f>O539*H539</f>
        <v>0</v>
      </c>
      <c r="Q539" s="222">
        <v>0</v>
      </c>
      <c r="R539" s="222">
        <f>Q539*H539</f>
        <v>0</v>
      </c>
      <c r="S539" s="222">
        <v>0.0019</v>
      </c>
      <c r="T539" s="223">
        <f>S539*H539</f>
        <v>0.079799999999999996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24" t="s">
        <v>189</v>
      </c>
      <c r="AT539" s="224" t="s">
        <v>140</v>
      </c>
      <c r="AU539" s="224" t="s">
        <v>84</v>
      </c>
      <c r="AY539" s="18" t="s">
        <v>137</v>
      </c>
      <c r="BE539" s="225">
        <f>IF(N539="základní",J539,0)</f>
        <v>0</v>
      </c>
      <c r="BF539" s="225">
        <f>IF(N539="snížená",J539,0)</f>
        <v>0</v>
      </c>
      <c r="BG539" s="225">
        <f>IF(N539="zákl. přenesená",J539,0)</f>
        <v>0</v>
      </c>
      <c r="BH539" s="225">
        <f>IF(N539="sníž. přenesená",J539,0)</f>
        <v>0</v>
      </c>
      <c r="BI539" s="225">
        <f>IF(N539="nulová",J539,0)</f>
        <v>0</v>
      </c>
      <c r="BJ539" s="18" t="s">
        <v>82</v>
      </c>
      <c r="BK539" s="225">
        <f>ROUND(I539*H539,2)</f>
        <v>0</v>
      </c>
      <c r="BL539" s="18" t="s">
        <v>189</v>
      </c>
      <c r="BM539" s="224" t="s">
        <v>683</v>
      </c>
    </row>
    <row r="540" s="2" customFormat="1">
      <c r="A540" s="39"/>
      <c r="B540" s="40"/>
      <c r="C540" s="41"/>
      <c r="D540" s="268" t="s">
        <v>284</v>
      </c>
      <c r="E540" s="41"/>
      <c r="F540" s="269" t="s">
        <v>684</v>
      </c>
      <c r="G540" s="41"/>
      <c r="H540" s="41"/>
      <c r="I540" s="228"/>
      <c r="J540" s="41"/>
      <c r="K540" s="41"/>
      <c r="L540" s="45"/>
      <c r="M540" s="229"/>
      <c r="N540" s="230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284</v>
      </c>
      <c r="AU540" s="18" t="s">
        <v>84</v>
      </c>
    </row>
    <row r="541" s="13" customFormat="1">
      <c r="A541" s="13"/>
      <c r="B541" s="236"/>
      <c r="C541" s="237"/>
      <c r="D541" s="226" t="s">
        <v>228</v>
      </c>
      <c r="E541" s="238" t="s">
        <v>19</v>
      </c>
      <c r="F541" s="239" t="s">
        <v>685</v>
      </c>
      <c r="G541" s="237"/>
      <c r="H541" s="238" t="s">
        <v>19</v>
      </c>
      <c r="I541" s="240"/>
      <c r="J541" s="237"/>
      <c r="K541" s="237"/>
      <c r="L541" s="241"/>
      <c r="M541" s="242"/>
      <c r="N541" s="243"/>
      <c r="O541" s="243"/>
      <c r="P541" s="243"/>
      <c r="Q541" s="243"/>
      <c r="R541" s="243"/>
      <c r="S541" s="243"/>
      <c r="T541" s="24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5" t="s">
        <v>228</v>
      </c>
      <c r="AU541" s="245" t="s">
        <v>84</v>
      </c>
      <c r="AV541" s="13" t="s">
        <v>82</v>
      </c>
      <c r="AW541" s="13" t="s">
        <v>37</v>
      </c>
      <c r="AX541" s="13" t="s">
        <v>75</v>
      </c>
      <c r="AY541" s="245" t="s">
        <v>137</v>
      </c>
    </row>
    <row r="542" s="14" customFormat="1">
      <c r="A542" s="14"/>
      <c r="B542" s="246"/>
      <c r="C542" s="247"/>
      <c r="D542" s="226" t="s">
        <v>228</v>
      </c>
      <c r="E542" s="248" t="s">
        <v>19</v>
      </c>
      <c r="F542" s="249" t="s">
        <v>425</v>
      </c>
      <c r="G542" s="247"/>
      <c r="H542" s="250">
        <v>42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6" t="s">
        <v>228</v>
      </c>
      <c r="AU542" s="256" t="s">
        <v>84</v>
      </c>
      <c r="AV542" s="14" t="s">
        <v>84</v>
      </c>
      <c r="AW542" s="14" t="s">
        <v>37</v>
      </c>
      <c r="AX542" s="14" t="s">
        <v>75</v>
      </c>
      <c r="AY542" s="256" t="s">
        <v>137</v>
      </c>
    </row>
    <row r="543" s="15" customFormat="1">
      <c r="A543" s="15"/>
      <c r="B543" s="257"/>
      <c r="C543" s="258"/>
      <c r="D543" s="226" t="s">
        <v>228</v>
      </c>
      <c r="E543" s="259" t="s">
        <v>19</v>
      </c>
      <c r="F543" s="260" t="s">
        <v>237</v>
      </c>
      <c r="G543" s="258"/>
      <c r="H543" s="261">
        <v>42</v>
      </c>
      <c r="I543" s="262"/>
      <c r="J543" s="258"/>
      <c r="K543" s="258"/>
      <c r="L543" s="263"/>
      <c r="M543" s="264"/>
      <c r="N543" s="265"/>
      <c r="O543" s="265"/>
      <c r="P543" s="265"/>
      <c r="Q543" s="265"/>
      <c r="R543" s="265"/>
      <c r="S543" s="265"/>
      <c r="T543" s="266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T543" s="267" t="s">
        <v>228</v>
      </c>
      <c r="AU543" s="267" t="s">
        <v>84</v>
      </c>
      <c r="AV543" s="15" t="s">
        <v>155</v>
      </c>
      <c r="AW543" s="15" t="s">
        <v>37</v>
      </c>
      <c r="AX543" s="15" t="s">
        <v>82</v>
      </c>
      <c r="AY543" s="267" t="s">
        <v>137</v>
      </c>
    </row>
    <row r="544" s="2" customFormat="1" ht="37.8" customHeight="1">
      <c r="A544" s="39"/>
      <c r="B544" s="40"/>
      <c r="C544" s="213" t="s">
        <v>686</v>
      </c>
      <c r="D544" s="213" t="s">
        <v>140</v>
      </c>
      <c r="E544" s="214" t="s">
        <v>687</v>
      </c>
      <c r="F544" s="215" t="s">
        <v>688</v>
      </c>
      <c r="G544" s="216" t="s">
        <v>469</v>
      </c>
      <c r="H544" s="217">
        <v>58</v>
      </c>
      <c r="I544" s="218"/>
      <c r="J544" s="219">
        <f>ROUND(I544*H544,2)</f>
        <v>0</v>
      </c>
      <c r="K544" s="215" t="s">
        <v>282</v>
      </c>
      <c r="L544" s="45"/>
      <c r="M544" s="220" t="s">
        <v>19</v>
      </c>
      <c r="N544" s="221" t="s">
        <v>46</v>
      </c>
      <c r="O544" s="85"/>
      <c r="P544" s="222">
        <f>O544*H544</f>
        <v>0</v>
      </c>
      <c r="Q544" s="222">
        <v>0</v>
      </c>
      <c r="R544" s="222">
        <f>Q544*H544</f>
        <v>0</v>
      </c>
      <c r="S544" s="222">
        <v>0.00014999999999999999</v>
      </c>
      <c r="T544" s="223">
        <f>S544*H544</f>
        <v>0.0086999999999999994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24" t="s">
        <v>189</v>
      </c>
      <c r="AT544" s="224" t="s">
        <v>140</v>
      </c>
      <c r="AU544" s="224" t="s">
        <v>84</v>
      </c>
      <c r="AY544" s="18" t="s">
        <v>137</v>
      </c>
      <c r="BE544" s="225">
        <f>IF(N544="základní",J544,0)</f>
        <v>0</v>
      </c>
      <c r="BF544" s="225">
        <f>IF(N544="snížená",J544,0)</f>
        <v>0</v>
      </c>
      <c r="BG544" s="225">
        <f>IF(N544="zákl. přenesená",J544,0)</f>
        <v>0</v>
      </c>
      <c r="BH544" s="225">
        <f>IF(N544="sníž. přenesená",J544,0)</f>
        <v>0</v>
      </c>
      <c r="BI544" s="225">
        <f>IF(N544="nulová",J544,0)</f>
        <v>0</v>
      </c>
      <c r="BJ544" s="18" t="s">
        <v>82</v>
      </c>
      <c r="BK544" s="225">
        <f>ROUND(I544*H544,2)</f>
        <v>0</v>
      </c>
      <c r="BL544" s="18" t="s">
        <v>189</v>
      </c>
      <c r="BM544" s="224" t="s">
        <v>689</v>
      </c>
    </row>
    <row r="545" s="2" customFormat="1">
      <c r="A545" s="39"/>
      <c r="B545" s="40"/>
      <c r="C545" s="41"/>
      <c r="D545" s="268" t="s">
        <v>284</v>
      </c>
      <c r="E545" s="41"/>
      <c r="F545" s="269" t="s">
        <v>690</v>
      </c>
      <c r="G545" s="41"/>
      <c r="H545" s="41"/>
      <c r="I545" s="228"/>
      <c r="J545" s="41"/>
      <c r="K545" s="41"/>
      <c r="L545" s="45"/>
      <c r="M545" s="229"/>
      <c r="N545" s="230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284</v>
      </c>
      <c r="AU545" s="18" t="s">
        <v>84</v>
      </c>
    </row>
    <row r="546" s="13" customFormat="1">
      <c r="A546" s="13"/>
      <c r="B546" s="236"/>
      <c r="C546" s="237"/>
      <c r="D546" s="226" t="s">
        <v>228</v>
      </c>
      <c r="E546" s="238" t="s">
        <v>19</v>
      </c>
      <c r="F546" s="239" t="s">
        <v>691</v>
      </c>
      <c r="G546" s="237"/>
      <c r="H546" s="238" t="s">
        <v>19</v>
      </c>
      <c r="I546" s="240"/>
      <c r="J546" s="237"/>
      <c r="K546" s="237"/>
      <c r="L546" s="241"/>
      <c r="M546" s="242"/>
      <c r="N546" s="243"/>
      <c r="O546" s="243"/>
      <c r="P546" s="243"/>
      <c r="Q546" s="243"/>
      <c r="R546" s="243"/>
      <c r="S546" s="243"/>
      <c r="T546" s="24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5" t="s">
        <v>228</v>
      </c>
      <c r="AU546" s="245" t="s">
        <v>84</v>
      </c>
      <c r="AV546" s="13" t="s">
        <v>82</v>
      </c>
      <c r="AW546" s="13" t="s">
        <v>37</v>
      </c>
      <c r="AX546" s="13" t="s">
        <v>75</v>
      </c>
      <c r="AY546" s="245" t="s">
        <v>137</v>
      </c>
    </row>
    <row r="547" s="14" customFormat="1">
      <c r="A547" s="14"/>
      <c r="B547" s="246"/>
      <c r="C547" s="247"/>
      <c r="D547" s="226" t="s">
        <v>228</v>
      </c>
      <c r="E547" s="248" t="s">
        <v>19</v>
      </c>
      <c r="F547" s="249" t="s">
        <v>348</v>
      </c>
      <c r="G547" s="247"/>
      <c r="H547" s="250">
        <v>58</v>
      </c>
      <c r="I547" s="251"/>
      <c r="J547" s="247"/>
      <c r="K547" s="247"/>
      <c r="L547" s="252"/>
      <c r="M547" s="253"/>
      <c r="N547" s="254"/>
      <c r="O547" s="254"/>
      <c r="P547" s="254"/>
      <c r="Q547" s="254"/>
      <c r="R547" s="254"/>
      <c r="S547" s="254"/>
      <c r="T547" s="25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6" t="s">
        <v>228</v>
      </c>
      <c r="AU547" s="256" t="s">
        <v>84</v>
      </c>
      <c r="AV547" s="14" t="s">
        <v>84</v>
      </c>
      <c r="AW547" s="14" t="s">
        <v>37</v>
      </c>
      <c r="AX547" s="14" t="s">
        <v>75</v>
      </c>
      <c r="AY547" s="256" t="s">
        <v>137</v>
      </c>
    </row>
    <row r="548" s="15" customFormat="1">
      <c r="A548" s="15"/>
      <c r="B548" s="257"/>
      <c r="C548" s="258"/>
      <c r="D548" s="226" t="s">
        <v>228</v>
      </c>
      <c r="E548" s="259" t="s">
        <v>19</v>
      </c>
      <c r="F548" s="260" t="s">
        <v>237</v>
      </c>
      <c r="G548" s="258"/>
      <c r="H548" s="261">
        <v>58</v>
      </c>
      <c r="I548" s="262"/>
      <c r="J548" s="258"/>
      <c r="K548" s="258"/>
      <c r="L548" s="263"/>
      <c r="M548" s="264"/>
      <c r="N548" s="265"/>
      <c r="O548" s="265"/>
      <c r="P548" s="265"/>
      <c r="Q548" s="265"/>
      <c r="R548" s="265"/>
      <c r="S548" s="265"/>
      <c r="T548" s="266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T548" s="267" t="s">
        <v>228</v>
      </c>
      <c r="AU548" s="267" t="s">
        <v>84</v>
      </c>
      <c r="AV548" s="15" t="s">
        <v>155</v>
      </c>
      <c r="AW548" s="15" t="s">
        <v>37</v>
      </c>
      <c r="AX548" s="15" t="s">
        <v>82</v>
      </c>
      <c r="AY548" s="267" t="s">
        <v>137</v>
      </c>
    </row>
    <row r="549" s="2" customFormat="1" ht="16.5" customHeight="1">
      <c r="A549" s="39"/>
      <c r="B549" s="40"/>
      <c r="C549" s="213" t="s">
        <v>692</v>
      </c>
      <c r="D549" s="213" t="s">
        <v>140</v>
      </c>
      <c r="E549" s="214" t="s">
        <v>693</v>
      </c>
      <c r="F549" s="215" t="s">
        <v>694</v>
      </c>
      <c r="G549" s="216" t="s">
        <v>469</v>
      </c>
      <c r="H549" s="217">
        <v>800</v>
      </c>
      <c r="I549" s="218"/>
      <c r="J549" s="219">
        <f>ROUND(I549*H549,2)</f>
        <v>0</v>
      </c>
      <c r="K549" s="215" t="s">
        <v>282</v>
      </c>
      <c r="L549" s="45"/>
      <c r="M549" s="220" t="s">
        <v>19</v>
      </c>
      <c r="N549" s="221" t="s">
        <v>46</v>
      </c>
      <c r="O549" s="85"/>
      <c r="P549" s="222">
        <f>O549*H549</f>
        <v>0</v>
      </c>
      <c r="Q549" s="222">
        <v>0</v>
      </c>
      <c r="R549" s="222">
        <f>Q549*H549</f>
        <v>0</v>
      </c>
      <c r="S549" s="222">
        <v>4.0000000000000003E-05</v>
      </c>
      <c r="T549" s="223">
        <f>S549*H549</f>
        <v>0.032000000000000001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24" t="s">
        <v>189</v>
      </c>
      <c r="AT549" s="224" t="s">
        <v>140</v>
      </c>
      <c r="AU549" s="224" t="s">
        <v>84</v>
      </c>
      <c r="AY549" s="18" t="s">
        <v>137</v>
      </c>
      <c r="BE549" s="225">
        <f>IF(N549="základní",J549,0)</f>
        <v>0</v>
      </c>
      <c r="BF549" s="225">
        <f>IF(N549="snížená",J549,0)</f>
        <v>0</v>
      </c>
      <c r="BG549" s="225">
        <f>IF(N549="zákl. přenesená",J549,0)</f>
        <v>0</v>
      </c>
      <c r="BH549" s="225">
        <f>IF(N549="sníž. přenesená",J549,0)</f>
        <v>0</v>
      </c>
      <c r="BI549" s="225">
        <f>IF(N549="nulová",J549,0)</f>
        <v>0</v>
      </c>
      <c r="BJ549" s="18" t="s">
        <v>82</v>
      </c>
      <c r="BK549" s="225">
        <f>ROUND(I549*H549,2)</f>
        <v>0</v>
      </c>
      <c r="BL549" s="18" t="s">
        <v>189</v>
      </c>
      <c r="BM549" s="224" t="s">
        <v>695</v>
      </c>
    </row>
    <row r="550" s="2" customFormat="1">
      <c r="A550" s="39"/>
      <c r="B550" s="40"/>
      <c r="C550" s="41"/>
      <c r="D550" s="268" t="s">
        <v>284</v>
      </c>
      <c r="E550" s="41"/>
      <c r="F550" s="269" t="s">
        <v>696</v>
      </c>
      <c r="G550" s="41"/>
      <c r="H550" s="41"/>
      <c r="I550" s="228"/>
      <c r="J550" s="41"/>
      <c r="K550" s="41"/>
      <c r="L550" s="45"/>
      <c r="M550" s="229"/>
      <c r="N550" s="230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284</v>
      </c>
      <c r="AU550" s="18" t="s">
        <v>84</v>
      </c>
    </row>
    <row r="551" s="2" customFormat="1">
      <c r="A551" s="39"/>
      <c r="B551" s="40"/>
      <c r="C551" s="41"/>
      <c r="D551" s="226" t="s">
        <v>158</v>
      </c>
      <c r="E551" s="41"/>
      <c r="F551" s="227" t="s">
        <v>697</v>
      </c>
      <c r="G551" s="41"/>
      <c r="H551" s="41"/>
      <c r="I551" s="228"/>
      <c r="J551" s="41"/>
      <c r="K551" s="41"/>
      <c r="L551" s="45"/>
      <c r="M551" s="229"/>
      <c r="N551" s="230"/>
      <c r="O551" s="85"/>
      <c r="P551" s="85"/>
      <c r="Q551" s="85"/>
      <c r="R551" s="85"/>
      <c r="S551" s="85"/>
      <c r="T551" s="86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T551" s="18" t="s">
        <v>158</v>
      </c>
      <c r="AU551" s="18" t="s">
        <v>84</v>
      </c>
    </row>
    <row r="552" s="13" customFormat="1">
      <c r="A552" s="13"/>
      <c r="B552" s="236"/>
      <c r="C552" s="237"/>
      <c r="D552" s="226" t="s">
        <v>228</v>
      </c>
      <c r="E552" s="238" t="s">
        <v>19</v>
      </c>
      <c r="F552" s="239" t="s">
        <v>312</v>
      </c>
      <c r="G552" s="237"/>
      <c r="H552" s="238" t="s">
        <v>19</v>
      </c>
      <c r="I552" s="240"/>
      <c r="J552" s="237"/>
      <c r="K552" s="237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228</v>
      </c>
      <c r="AU552" s="245" t="s">
        <v>84</v>
      </c>
      <c r="AV552" s="13" t="s">
        <v>82</v>
      </c>
      <c r="AW552" s="13" t="s">
        <v>37</v>
      </c>
      <c r="AX552" s="13" t="s">
        <v>75</v>
      </c>
      <c r="AY552" s="245" t="s">
        <v>137</v>
      </c>
    </row>
    <row r="553" s="14" customFormat="1">
      <c r="A553" s="14"/>
      <c r="B553" s="246"/>
      <c r="C553" s="247"/>
      <c r="D553" s="226" t="s">
        <v>228</v>
      </c>
      <c r="E553" s="248" t="s">
        <v>19</v>
      </c>
      <c r="F553" s="249" t="s">
        <v>698</v>
      </c>
      <c r="G553" s="247"/>
      <c r="H553" s="250">
        <v>380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6" t="s">
        <v>228</v>
      </c>
      <c r="AU553" s="256" t="s">
        <v>84</v>
      </c>
      <c r="AV553" s="14" t="s">
        <v>84</v>
      </c>
      <c r="AW553" s="14" t="s">
        <v>37</v>
      </c>
      <c r="AX553" s="14" t="s">
        <v>75</v>
      </c>
      <c r="AY553" s="256" t="s">
        <v>137</v>
      </c>
    </row>
    <row r="554" s="13" customFormat="1">
      <c r="A554" s="13"/>
      <c r="B554" s="236"/>
      <c r="C554" s="237"/>
      <c r="D554" s="226" t="s">
        <v>228</v>
      </c>
      <c r="E554" s="238" t="s">
        <v>19</v>
      </c>
      <c r="F554" s="239" t="s">
        <v>292</v>
      </c>
      <c r="G554" s="237"/>
      <c r="H554" s="238" t="s">
        <v>19</v>
      </c>
      <c r="I554" s="240"/>
      <c r="J554" s="237"/>
      <c r="K554" s="237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228</v>
      </c>
      <c r="AU554" s="245" t="s">
        <v>84</v>
      </c>
      <c r="AV554" s="13" t="s">
        <v>82</v>
      </c>
      <c r="AW554" s="13" t="s">
        <v>37</v>
      </c>
      <c r="AX554" s="13" t="s">
        <v>75</v>
      </c>
      <c r="AY554" s="245" t="s">
        <v>137</v>
      </c>
    </row>
    <row r="555" s="14" customFormat="1">
      <c r="A555" s="14"/>
      <c r="B555" s="246"/>
      <c r="C555" s="247"/>
      <c r="D555" s="226" t="s">
        <v>228</v>
      </c>
      <c r="E555" s="248" t="s">
        <v>19</v>
      </c>
      <c r="F555" s="249" t="s">
        <v>699</v>
      </c>
      <c r="G555" s="247"/>
      <c r="H555" s="250">
        <v>420</v>
      </c>
      <c r="I555" s="251"/>
      <c r="J555" s="247"/>
      <c r="K555" s="247"/>
      <c r="L555" s="252"/>
      <c r="M555" s="253"/>
      <c r="N555" s="254"/>
      <c r="O555" s="254"/>
      <c r="P555" s="254"/>
      <c r="Q555" s="254"/>
      <c r="R555" s="254"/>
      <c r="S555" s="254"/>
      <c r="T555" s="255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56" t="s">
        <v>228</v>
      </c>
      <c r="AU555" s="256" t="s">
        <v>84</v>
      </c>
      <c r="AV555" s="14" t="s">
        <v>84</v>
      </c>
      <c r="AW555" s="14" t="s">
        <v>37</v>
      </c>
      <c r="AX555" s="14" t="s">
        <v>75</v>
      </c>
      <c r="AY555" s="256" t="s">
        <v>137</v>
      </c>
    </row>
    <row r="556" s="15" customFormat="1">
      <c r="A556" s="15"/>
      <c r="B556" s="257"/>
      <c r="C556" s="258"/>
      <c r="D556" s="226" t="s">
        <v>228</v>
      </c>
      <c r="E556" s="259" t="s">
        <v>19</v>
      </c>
      <c r="F556" s="260" t="s">
        <v>237</v>
      </c>
      <c r="G556" s="258"/>
      <c r="H556" s="261">
        <v>800</v>
      </c>
      <c r="I556" s="262"/>
      <c r="J556" s="258"/>
      <c r="K556" s="258"/>
      <c r="L556" s="263"/>
      <c r="M556" s="264"/>
      <c r="N556" s="265"/>
      <c r="O556" s="265"/>
      <c r="P556" s="265"/>
      <c r="Q556" s="265"/>
      <c r="R556" s="265"/>
      <c r="S556" s="265"/>
      <c r="T556" s="266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T556" s="267" t="s">
        <v>228</v>
      </c>
      <c r="AU556" s="267" t="s">
        <v>84</v>
      </c>
      <c r="AV556" s="15" t="s">
        <v>155</v>
      </c>
      <c r="AW556" s="15" t="s">
        <v>37</v>
      </c>
      <c r="AX556" s="15" t="s">
        <v>82</v>
      </c>
      <c r="AY556" s="267" t="s">
        <v>137</v>
      </c>
    </row>
    <row r="557" s="2" customFormat="1" ht="24.15" customHeight="1">
      <c r="A557" s="39"/>
      <c r="B557" s="40"/>
      <c r="C557" s="213" t="s">
        <v>700</v>
      </c>
      <c r="D557" s="213" t="s">
        <v>140</v>
      </c>
      <c r="E557" s="214" t="s">
        <v>701</v>
      </c>
      <c r="F557" s="215" t="s">
        <v>702</v>
      </c>
      <c r="G557" s="216" t="s">
        <v>469</v>
      </c>
      <c r="H557" s="217">
        <v>536</v>
      </c>
      <c r="I557" s="218"/>
      <c r="J557" s="219">
        <f>ROUND(I557*H557,2)</f>
        <v>0</v>
      </c>
      <c r="K557" s="215" t="s">
        <v>282</v>
      </c>
      <c r="L557" s="45"/>
      <c r="M557" s="220" t="s">
        <v>19</v>
      </c>
      <c r="N557" s="221" t="s">
        <v>46</v>
      </c>
      <c r="O557" s="85"/>
      <c r="P557" s="222">
        <f>O557*H557</f>
        <v>0</v>
      </c>
      <c r="Q557" s="222">
        <v>0</v>
      </c>
      <c r="R557" s="222">
        <f>Q557*H557</f>
        <v>0</v>
      </c>
      <c r="S557" s="222">
        <v>3.0000000000000001E-05</v>
      </c>
      <c r="T557" s="223">
        <f>S557*H557</f>
        <v>0.016080000000000001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24" t="s">
        <v>189</v>
      </c>
      <c r="AT557" s="224" t="s">
        <v>140</v>
      </c>
      <c r="AU557" s="224" t="s">
        <v>84</v>
      </c>
      <c r="AY557" s="18" t="s">
        <v>137</v>
      </c>
      <c r="BE557" s="225">
        <f>IF(N557="základní",J557,0)</f>
        <v>0</v>
      </c>
      <c r="BF557" s="225">
        <f>IF(N557="snížená",J557,0)</f>
        <v>0</v>
      </c>
      <c r="BG557" s="225">
        <f>IF(N557="zákl. přenesená",J557,0)</f>
        <v>0</v>
      </c>
      <c r="BH557" s="225">
        <f>IF(N557="sníž. přenesená",J557,0)</f>
        <v>0</v>
      </c>
      <c r="BI557" s="225">
        <f>IF(N557="nulová",J557,0)</f>
        <v>0</v>
      </c>
      <c r="BJ557" s="18" t="s">
        <v>82</v>
      </c>
      <c r="BK557" s="225">
        <f>ROUND(I557*H557,2)</f>
        <v>0</v>
      </c>
      <c r="BL557" s="18" t="s">
        <v>189</v>
      </c>
      <c r="BM557" s="224" t="s">
        <v>703</v>
      </c>
    </row>
    <row r="558" s="2" customFormat="1">
      <c r="A558" s="39"/>
      <c r="B558" s="40"/>
      <c r="C558" s="41"/>
      <c r="D558" s="268" t="s">
        <v>284</v>
      </c>
      <c r="E558" s="41"/>
      <c r="F558" s="269" t="s">
        <v>704</v>
      </c>
      <c r="G558" s="41"/>
      <c r="H558" s="41"/>
      <c r="I558" s="228"/>
      <c r="J558" s="41"/>
      <c r="K558" s="41"/>
      <c r="L558" s="45"/>
      <c r="M558" s="229"/>
      <c r="N558" s="230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284</v>
      </c>
      <c r="AU558" s="18" t="s">
        <v>84</v>
      </c>
    </row>
    <row r="559" s="13" customFormat="1">
      <c r="A559" s="13"/>
      <c r="B559" s="236"/>
      <c r="C559" s="237"/>
      <c r="D559" s="226" t="s">
        <v>228</v>
      </c>
      <c r="E559" s="238" t="s">
        <v>19</v>
      </c>
      <c r="F559" s="239" t="s">
        <v>312</v>
      </c>
      <c r="G559" s="237"/>
      <c r="H559" s="238" t="s">
        <v>19</v>
      </c>
      <c r="I559" s="240"/>
      <c r="J559" s="237"/>
      <c r="K559" s="237"/>
      <c r="L559" s="241"/>
      <c r="M559" s="242"/>
      <c r="N559" s="243"/>
      <c r="O559" s="243"/>
      <c r="P559" s="243"/>
      <c r="Q559" s="243"/>
      <c r="R559" s="243"/>
      <c r="S559" s="243"/>
      <c r="T559" s="24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5" t="s">
        <v>228</v>
      </c>
      <c r="AU559" s="245" t="s">
        <v>84</v>
      </c>
      <c r="AV559" s="13" t="s">
        <v>82</v>
      </c>
      <c r="AW559" s="13" t="s">
        <v>37</v>
      </c>
      <c r="AX559" s="13" t="s">
        <v>75</v>
      </c>
      <c r="AY559" s="245" t="s">
        <v>137</v>
      </c>
    </row>
    <row r="560" s="14" customFormat="1">
      <c r="A560" s="14"/>
      <c r="B560" s="246"/>
      <c r="C560" s="247"/>
      <c r="D560" s="226" t="s">
        <v>228</v>
      </c>
      <c r="E560" s="248" t="s">
        <v>19</v>
      </c>
      <c r="F560" s="249" t="s">
        <v>705</v>
      </c>
      <c r="G560" s="247"/>
      <c r="H560" s="250">
        <v>112</v>
      </c>
      <c r="I560" s="251"/>
      <c r="J560" s="247"/>
      <c r="K560" s="247"/>
      <c r="L560" s="252"/>
      <c r="M560" s="253"/>
      <c r="N560" s="254"/>
      <c r="O560" s="254"/>
      <c r="P560" s="254"/>
      <c r="Q560" s="254"/>
      <c r="R560" s="254"/>
      <c r="S560" s="254"/>
      <c r="T560" s="25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6" t="s">
        <v>228</v>
      </c>
      <c r="AU560" s="256" t="s">
        <v>84</v>
      </c>
      <c r="AV560" s="14" t="s">
        <v>84</v>
      </c>
      <c r="AW560" s="14" t="s">
        <v>37</v>
      </c>
      <c r="AX560" s="14" t="s">
        <v>75</v>
      </c>
      <c r="AY560" s="256" t="s">
        <v>137</v>
      </c>
    </row>
    <row r="561" s="13" customFormat="1">
      <c r="A561" s="13"/>
      <c r="B561" s="236"/>
      <c r="C561" s="237"/>
      <c r="D561" s="226" t="s">
        <v>228</v>
      </c>
      <c r="E561" s="238" t="s">
        <v>19</v>
      </c>
      <c r="F561" s="239" t="s">
        <v>329</v>
      </c>
      <c r="G561" s="237"/>
      <c r="H561" s="238" t="s">
        <v>19</v>
      </c>
      <c r="I561" s="240"/>
      <c r="J561" s="237"/>
      <c r="K561" s="237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228</v>
      </c>
      <c r="AU561" s="245" t="s">
        <v>84</v>
      </c>
      <c r="AV561" s="13" t="s">
        <v>82</v>
      </c>
      <c r="AW561" s="13" t="s">
        <v>37</v>
      </c>
      <c r="AX561" s="13" t="s">
        <v>75</v>
      </c>
      <c r="AY561" s="245" t="s">
        <v>137</v>
      </c>
    </row>
    <row r="562" s="14" customFormat="1">
      <c r="A562" s="14"/>
      <c r="B562" s="246"/>
      <c r="C562" s="247"/>
      <c r="D562" s="226" t="s">
        <v>228</v>
      </c>
      <c r="E562" s="248" t="s">
        <v>19</v>
      </c>
      <c r="F562" s="249" t="s">
        <v>706</v>
      </c>
      <c r="G562" s="247"/>
      <c r="H562" s="250">
        <v>424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6" t="s">
        <v>228</v>
      </c>
      <c r="AU562" s="256" t="s">
        <v>84</v>
      </c>
      <c r="AV562" s="14" t="s">
        <v>84</v>
      </c>
      <c r="AW562" s="14" t="s">
        <v>37</v>
      </c>
      <c r="AX562" s="14" t="s">
        <v>75</v>
      </c>
      <c r="AY562" s="256" t="s">
        <v>137</v>
      </c>
    </row>
    <row r="563" s="15" customFormat="1">
      <c r="A563" s="15"/>
      <c r="B563" s="257"/>
      <c r="C563" s="258"/>
      <c r="D563" s="226" t="s">
        <v>228</v>
      </c>
      <c r="E563" s="259" t="s">
        <v>19</v>
      </c>
      <c r="F563" s="260" t="s">
        <v>237</v>
      </c>
      <c r="G563" s="258"/>
      <c r="H563" s="261">
        <v>536</v>
      </c>
      <c r="I563" s="262"/>
      <c r="J563" s="258"/>
      <c r="K563" s="258"/>
      <c r="L563" s="263"/>
      <c r="M563" s="264"/>
      <c r="N563" s="265"/>
      <c r="O563" s="265"/>
      <c r="P563" s="265"/>
      <c r="Q563" s="265"/>
      <c r="R563" s="265"/>
      <c r="S563" s="265"/>
      <c r="T563" s="266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7" t="s">
        <v>228</v>
      </c>
      <c r="AU563" s="267" t="s">
        <v>84</v>
      </c>
      <c r="AV563" s="15" t="s">
        <v>155</v>
      </c>
      <c r="AW563" s="15" t="s">
        <v>37</v>
      </c>
      <c r="AX563" s="15" t="s">
        <v>82</v>
      </c>
      <c r="AY563" s="267" t="s">
        <v>137</v>
      </c>
    </row>
    <row r="564" s="2" customFormat="1" ht="24.15" customHeight="1">
      <c r="A564" s="39"/>
      <c r="B564" s="40"/>
      <c r="C564" s="213" t="s">
        <v>707</v>
      </c>
      <c r="D564" s="213" t="s">
        <v>140</v>
      </c>
      <c r="E564" s="214" t="s">
        <v>708</v>
      </c>
      <c r="F564" s="215" t="s">
        <v>709</v>
      </c>
      <c r="G564" s="216" t="s">
        <v>226</v>
      </c>
      <c r="H564" s="217">
        <v>1</v>
      </c>
      <c r="I564" s="218"/>
      <c r="J564" s="219">
        <f>ROUND(I564*H564,2)</f>
        <v>0</v>
      </c>
      <c r="K564" s="215" t="s">
        <v>19</v>
      </c>
      <c r="L564" s="45"/>
      <c r="M564" s="220" t="s">
        <v>19</v>
      </c>
      <c r="N564" s="221" t="s">
        <v>46</v>
      </c>
      <c r="O564" s="85"/>
      <c r="P564" s="222">
        <f>O564*H564</f>
        <v>0</v>
      </c>
      <c r="Q564" s="222">
        <v>0</v>
      </c>
      <c r="R564" s="222">
        <f>Q564*H564</f>
        <v>0</v>
      </c>
      <c r="S564" s="222">
        <v>0.11</v>
      </c>
      <c r="T564" s="223">
        <f>S564*H564</f>
        <v>0.11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24" t="s">
        <v>189</v>
      </c>
      <c r="AT564" s="224" t="s">
        <v>140</v>
      </c>
      <c r="AU564" s="224" t="s">
        <v>84</v>
      </c>
      <c r="AY564" s="18" t="s">
        <v>137</v>
      </c>
      <c r="BE564" s="225">
        <f>IF(N564="základní",J564,0)</f>
        <v>0</v>
      </c>
      <c r="BF564" s="225">
        <f>IF(N564="snížená",J564,0)</f>
        <v>0</v>
      </c>
      <c r="BG564" s="225">
        <f>IF(N564="zákl. přenesená",J564,0)</f>
        <v>0</v>
      </c>
      <c r="BH564" s="225">
        <f>IF(N564="sníž. přenesená",J564,0)</f>
        <v>0</v>
      </c>
      <c r="BI564" s="225">
        <f>IF(N564="nulová",J564,0)</f>
        <v>0</v>
      </c>
      <c r="BJ564" s="18" t="s">
        <v>82</v>
      </c>
      <c r="BK564" s="225">
        <f>ROUND(I564*H564,2)</f>
        <v>0</v>
      </c>
      <c r="BL564" s="18" t="s">
        <v>189</v>
      </c>
      <c r="BM564" s="224" t="s">
        <v>710</v>
      </c>
    </row>
    <row r="565" s="2" customFormat="1">
      <c r="A565" s="39"/>
      <c r="B565" s="40"/>
      <c r="C565" s="41"/>
      <c r="D565" s="226" t="s">
        <v>158</v>
      </c>
      <c r="E565" s="41"/>
      <c r="F565" s="227" t="s">
        <v>711</v>
      </c>
      <c r="G565" s="41"/>
      <c r="H565" s="41"/>
      <c r="I565" s="228"/>
      <c r="J565" s="41"/>
      <c r="K565" s="41"/>
      <c r="L565" s="45"/>
      <c r="M565" s="229"/>
      <c r="N565" s="230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158</v>
      </c>
      <c r="AU565" s="18" t="s">
        <v>84</v>
      </c>
    </row>
    <row r="566" s="13" customFormat="1">
      <c r="A566" s="13"/>
      <c r="B566" s="236"/>
      <c r="C566" s="237"/>
      <c r="D566" s="226" t="s">
        <v>228</v>
      </c>
      <c r="E566" s="238" t="s">
        <v>19</v>
      </c>
      <c r="F566" s="239" t="s">
        <v>712</v>
      </c>
      <c r="G566" s="237"/>
      <c r="H566" s="238" t="s">
        <v>19</v>
      </c>
      <c r="I566" s="240"/>
      <c r="J566" s="237"/>
      <c r="K566" s="237"/>
      <c r="L566" s="241"/>
      <c r="M566" s="242"/>
      <c r="N566" s="243"/>
      <c r="O566" s="243"/>
      <c r="P566" s="243"/>
      <c r="Q566" s="243"/>
      <c r="R566" s="243"/>
      <c r="S566" s="243"/>
      <c r="T566" s="24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5" t="s">
        <v>228</v>
      </c>
      <c r="AU566" s="245" t="s">
        <v>84</v>
      </c>
      <c r="AV566" s="13" t="s">
        <v>82</v>
      </c>
      <c r="AW566" s="13" t="s">
        <v>37</v>
      </c>
      <c r="AX566" s="13" t="s">
        <v>75</v>
      </c>
      <c r="AY566" s="245" t="s">
        <v>137</v>
      </c>
    </row>
    <row r="567" s="14" customFormat="1">
      <c r="A567" s="14"/>
      <c r="B567" s="246"/>
      <c r="C567" s="247"/>
      <c r="D567" s="226" t="s">
        <v>228</v>
      </c>
      <c r="E567" s="248" t="s">
        <v>19</v>
      </c>
      <c r="F567" s="249" t="s">
        <v>82</v>
      </c>
      <c r="G567" s="247"/>
      <c r="H567" s="250">
        <v>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6" t="s">
        <v>228</v>
      </c>
      <c r="AU567" s="256" t="s">
        <v>84</v>
      </c>
      <c r="AV567" s="14" t="s">
        <v>84</v>
      </c>
      <c r="AW567" s="14" t="s">
        <v>37</v>
      </c>
      <c r="AX567" s="14" t="s">
        <v>75</v>
      </c>
      <c r="AY567" s="256" t="s">
        <v>137</v>
      </c>
    </row>
    <row r="568" s="15" customFormat="1">
      <c r="A568" s="15"/>
      <c r="B568" s="257"/>
      <c r="C568" s="258"/>
      <c r="D568" s="226" t="s">
        <v>228</v>
      </c>
      <c r="E568" s="259" t="s">
        <v>19</v>
      </c>
      <c r="F568" s="260" t="s">
        <v>237</v>
      </c>
      <c r="G568" s="258"/>
      <c r="H568" s="261">
        <v>1</v>
      </c>
      <c r="I568" s="262"/>
      <c r="J568" s="258"/>
      <c r="K568" s="258"/>
      <c r="L568" s="263"/>
      <c r="M568" s="264"/>
      <c r="N568" s="265"/>
      <c r="O568" s="265"/>
      <c r="P568" s="265"/>
      <c r="Q568" s="265"/>
      <c r="R568" s="265"/>
      <c r="S568" s="265"/>
      <c r="T568" s="266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67" t="s">
        <v>228</v>
      </c>
      <c r="AU568" s="267" t="s">
        <v>84</v>
      </c>
      <c r="AV568" s="15" t="s">
        <v>155</v>
      </c>
      <c r="AW568" s="15" t="s">
        <v>37</v>
      </c>
      <c r="AX568" s="15" t="s">
        <v>82</v>
      </c>
      <c r="AY568" s="267" t="s">
        <v>137</v>
      </c>
    </row>
    <row r="569" s="2" customFormat="1" ht="16.5" customHeight="1">
      <c r="A569" s="39"/>
      <c r="B569" s="40"/>
      <c r="C569" s="213" t="s">
        <v>713</v>
      </c>
      <c r="D569" s="213" t="s">
        <v>140</v>
      </c>
      <c r="E569" s="214" t="s">
        <v>714</v>
      </c>
      <c r="F569" s="215" t="s">
        <v>715</v>
      </c>
      <c r="G569" s="216" t="s">
        <v>226</v>
      </c>
      <c r="H569" s="217">
        <v>1</v>
      </c>
      <c r="I569" s="218"/>
      <c r="J569" s="219">
        <f>ROUND(I569*H569,2)</f>
        <v>0</v>
      </c>
      <c r="K569" s="215" t="s">
        <v>19</v>
      </c>
      <c r="L569" s="45"/>
      <c r="M569" s="220" t="s">
        <v>19</v>
      </c>
      <c r="N569" s="221" t="s">
        <v>46</v>
      </c>
      <c r="O569" s="85"/>
      <c r="P569" s="222">
        <f>O569*H569</f>
        <v>0</v>
      </c>
      <c r="Q569" s="222">
        <v>0</v>
      </c>
      <c r="R569" s="222">
        <f>Q569*H569</f>
        <v>0</v>
      </c>
      <c r="S569" s="222">
        <v>0.00089999999999999998</v>
      </c>
      <c r="T569" s="223">
        <f>S569*H569</f>
        <v>0.00089999999999999998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24" t="s">
        <v>189</v>
      </c>
      <c r="AT569" s="224" t="s">
        <v>140</v>
      </c>
      <c r="AU569" s="224" t="s">
        <v>84</v>
      </c>
      <c r="AY569" s="18" t="s">
        <v>137</v>
      </c>
      <c r="BE569" s="225">
        <f>IF(N569="základní",J569,0)</f>
        <v>0</v>
      </c>
      <c r="BF569" s="225">
        <f>IF(N569="snížená",J569,0)</f>
        <v>0</v>
      </c>
      <c r="BG569" s="225">
        <f>IF(N569="zákl. přenesená",J569,0)</f>
        <v>0</v>
      </c>
      <c r="BH569" s="225">
        <f>IF(N569="sníž. přenesená",J569,0)</f>
        <v>0</v>
      </c>
      <c r="BI569" s="225">
        <f>IF(N569="nulová",J569,0)</f>
        <v>0</v>
      </c>
      <c r="BJ569" s="18" t="s">
        <v>82</v>
      </c>
      <c r="BK569" s="225">
        <f>ROUND(I569*H569,2)</f>
        <v>0</v>
      </c>
      <c r="BL569" s="18" t="s">
        <v>189</v>
      </c>
      <c r="BM569" s="224" t="s">
        <v>716</v>
      </c>
    </row>
    <row r="570" s="2" customFormat="1">
      <c r="A570" s="39"/>
      <c r="B570" s="40"/>
      <c r="C570" s="41"/>
      <c r="D570" s="226" t="s">
        <v>158</v>
      </c>
      <c r="E570" s="41"/>
      <c r="F570" s="227" t="s">
        <v>717</v>
      </c>
      <c r="G570" s="41"/>
      <c r="H570" s="41"/>
      <c r="I570" s="228"/>
      <c r="J570" s="41"/>
      <c r="K570" s="41"/>
      <c r="L570" s="45"/>
      <c r="M570" s="229"/>
      <c r="N570" s="230"/>
      <c r="O570" s="85"/>
      <c r="P570" s="85"/>
      <c r="Q570" s="85"/>
      <c r="R570" s="85"/>
      <c r="S570" s="85"/>
      <c r="T570" s="86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158</v>
      </c>
      <c r="AU570" s="18" t="s">
        <v>84</v>
      </c>
    </row>
    <row r="571" s="13" customFormat="1">
      <c r="A571" s="13"/>
      <c r="B571" s="236"/>
      <c r="C571" s="237"/>
      <c r="D571" s="226" t="s">
        <v>228</v>
      </c>
      <c r="E571" s="238" t="s">
        <v>19</v>
      </c>
      <c r="F571" s="239" t="s">
        <v>651</v>
      </c>
      <c r="G571" s="237"/>
      <c r="H571" s="238" t="s">
        <v>19</v>
      </c>
      <c r="I571" s="240"/>
      <c r="J571" s="237"/>
      <c r="K571" s="237"/>
      <c r="L571" s="241"/>
      <c r="M571" s="242"/>
      <c r="N571" s="243"/>
      <c r="O571" s="243"/>
      <c r="P571" s="243"/>
      <c r="Q571" s="243"/>
      <c r="R571" s="243"/>
      <c r="S571" s="243"/>
      <c r="T571" s="24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5" t="s">
        <v>228</v>
      </c>
      <c r="AU571" s="245" t="s">
        <v>84</v>
      </c>
      <c r="AV571" s="13" t="s">
        <v>82</v>
      </c>
      <c r="AW571" s="13" t="s">
        <v>37</v>
      </c>
      <c r="AX571" s="13" t="s">
        <v>75</v>
      </c>
      <c r="AY571" s="245" t="s">
        <v>137</v>
      </c>
    </row>
    <row r="572" s="14" customFormat="1">
      <c r="A572" s="14"/>
      <c r="B572" s="246"/>
      <c r="C572" s="247"/>
      <c r="D572" s="226" t="s">
        <v>228</v>
      </c>
      <c r="E572" s="248" t="s">
        <v>19</v>
      </c>
      <c r="F572" s="249" t="s">
        <v>75</v>
      </c>
      <c r="G572" s="247"/>
      <c r="H572" s="250">
        <v>0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6" t="s">
        <v>228</v>
      </c>
      <c r="AU572" s="256" t="s">
        <v>84</v>
      </c>
      <c r="AV572" s="14" t="s">
        <v>84</v>
      </c>
      <c r="AW572" s="14" t="s">
        <v>37</v>
      </c>
      <c r="AX572" s="14" t="s">
        <v>75</v>
      </c>
      <c r="AY572" s="256" t="s">
        <v>137</v>
      </c>
    </row>
    <row r="573" s="13" customFormat="1">
      <c r="A573" s="13"/>
      <c r="B573" s="236"/>
      <c r="C573" s="237"/>
      <c r="D573" s="226" t="s">
        <v>228</v>
      </c>
      <c r="E573" s="238" t="s">
        <v>19</v>
      </c>
      <c r="F573" s="239" t="s">
        <v>329</v>
      </c>
      <c r="G573" s="237"/>
      <c r="H573" s="238" t="s">
        <v>19</v>
      </c>
      <c r="I573" s="240"/>
      <c r="J573" s="237"/>
      <c r="K573" s="237"/>
      <c r="L573" s="241"/>
      <c r="M573" s="242"/>
      <c r="N573" s="243"/>
      <c r="O573" s="243"/>
      <c r="P573" s="243"/>
      <c r="Q573" s="243"/>
      <c r="R573" s="243"/>
      <c r="S573" s="243"/>
      <c r="T573" s="24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5" t="s">
        <v>228</v>
      </c>
      <c r="AU573" s="245" t="s">
        <v>84</v>
      </c>
      <c r="AV573" s="13" t="s">
        <v>82</v>
      </c>
      <c r="AW573" s="13" t="s">
        <v>37</v>
      </c>
      <c r="AX573" s="13" t="s">
        <v>75</v>
      </c>
      <c r="AY573" s="245" t="s">
        <v>137</v>
      </c>
    </row>
    <row r="574" s="14" customFormat="1">
      <c r="A574" s="14"/>
      <c r="B574" s="246"/>
      <c r="C574" s="247"/>
      <c r="D574" s="226" t="s">
        <v>228</v>
      </c>
      <c r="E574" s="248" t="s">
        <v>19</v>
      </c>
      <c r="F574" s="249" t="s">
        <v>82</v>
      </c>
      <c r="G574" s="247"/>
      <c r="H574" s="250">
        <v>1</v>
      </c>
      <c r="I574" s="251"/>
      <c r="J574" s="247"/>
      <c r="K574" s="247"/>
      <c r="L574" s="252"/>
      <c r="M574" s="253"/>
      <c r="N574" s="254"/>
      <c r="O574" s="254"/>
      <c r="P574" s="254"/>
      <c r="Q574" s="254"/>
      <c r="R574" s="254"/>
      <c r="S574" s="254"/>
      <c r="T574" s="25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6" t="s">
        <v>228</v>
      </c>
      <c r="AU574" s="256" t="s">
        <v>84</v>
      </c>
      <c r="AV574" s="14" t="s">
        <v>84</v>
      </c>
      <c r="AW574" s="14" t="s">
        <v>37</v>
      </c>
      <c r="AX574" s="14" t="s">
        <v>75</v>
      </c>
      <c r="AY574" s="256" t="s">
        <v>137</v>
      </c>
    </row>
    <row r="575" s="15" customFormat="1">
      <c r="A575" s="15"/>
      <c r="B575" s="257"/>
      <c r="C575" s="258"/>
      <c r="D575" s="226" t="s">
        <v>228</v>
      </c>
      <c r="E575" s="259" t="s">
        <v>19</v>
      </c>
      <c r="F575" s="260" t="s">
        <v>237</v>
      </c>
      <c r="G575" s="258"/>
      <c r="H575" s="261">
        <v>1</v>
      </c>
      <c r="I575" s="262"/>
      <c r="J575" s="258"/>
      <c r="K575" s="258"/>
      <c r="L575" s="263"/>
      <c r="M575" s="264"/>
      <c r="N575" s="265"/>
      <c r="O575" s="265"/>
      <c r="P575" s="265"/>
      <c r="Q575" s="265"/>
      <c r="R575" s="265"/>
      <c r="S575" s="265"/>
      <c r="T575" s="266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67" t="s">
        <v>228</v>
      </c>
      <c r="AU575" s="267" t="s">
        <v>84</v>
      </c>
      <c r="AV575" s="15" t="s">
        <v>155</v>
      </c>
      <c r="AW575" s="15" t="s">
        <v>37</v>
      </c>
      <c r="AX575" s="15" t="s">
        <v>82</v>
      </c>
      <c r="AY575" s="267" t="s">
        <v>137</v>
      </c>
    </row>
    <row r="576" s="2" customFormat="1" ht="24.15" customHeight="1">
      <c r="A576" s="39"/>
      <c r="B576" s="40"/>
      <c r="C576" s="213" t="s">
        <v>718</v>
      </c>
      <c r="D576" s="213" t="s">
        <v>140</v>
      </c>
      <c r="E576" s="214" t="s">
        <v>719</v>
      </c>
      <c r="F576" s="215" t="s">
        <v>720</v>
      </c>
      <c r="G576" s="216" t="s">
        <v>226</v>
      </c>
      <c r="H576" s="217">
        <v>1</v>
      </c>
      <c r="I576" s="218"/>
      <c r="J576" s="219">
        <f>ROUND(I576*H576,2)</f>
        <v>0</v>
      </c>
      <c r="K576" s="215" t="s">
        <v>282</v>
      </c>
      <c r="L576" s="45"/>
      <c r="M576" s="220" t="s">
        <v>19</v>
      </c>
      <c r="N576" s="221" t="s">
        <v>46</v>
      </c>
      <c r="O576" s="85"/>
      <c r="P576" s="222">
        <f>O576*H576</f>
        <v>0</v>
      </c>
      <c r="Q576" s="222">
        <v>0</v>
      </c>
      <c r="R576" s="222">
        <f>Q576*H576</f>
        <v>0</v>
      </c>
      <c r="S576" s="222">
        <v>0.00059999999999999995</v>
      </c>
      <c r="T576" s="223">
        <f>S576*H576</f>
        <v>0.00059999999999999995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24" t="s">
        <v>189</v>
      </c>
      <c r="AT576" s="224" t="s">
        <v>140</v>
      </c>
      <c r="AU576" s="224" t="s">
        <v>84</v>
      </c>
      <c r="AY576" s="18" t="s">
        <v>137</v>
      </c>
      <c r="BE576" s="225">
        <f>IF(N576="základní",J576,0)</f>
        <v>0</v>
      </c>
      <c r="BF576" s="225">
        <f>IF(N576="snížená",J576,0)</f>
        <v>0</v>
      </c>
      <c r="BG576" s="225">
        <f>IF(N576="zákl. přenesená",J576,0)</f>
        <v>0</v>
      </c>
      <c r="BH576" s="225">
        <f>IF(N576="sníž. přenesená",J576,0)</f>
        <v>0</v>
      </c>
      <c r="BI576" s="225">
        <f>IF(N576="nulová",J576,0)</f>
        <v>0</v>
      </c>
      <c r="BJ576" s="18" t="s">
        <v>82</v>
      </c>
      <c r="BK576" s="225">
        <f>ROUND(I576*H576,2)</f>
        <v>0</v>
      </c>
      <c r="BL576" s="18" t="s">
        <v>189</v>
      </c>
      <c r="BM576" s="224" t="s">
        <v>721</v>
      </c>
    </row>
    <row r="577" s="2" customFormat="1">
      <c r="A577" s="39"/>
      <c r="B577" s="40"/>
      <c r="C577" s="41"/>
      <c r="D577" s="268" t="s">
        <v>284</v>
      </c>
      <c r="E577" s="41"/>
      <c r="F577" s="269" t="s">
        <v>722</v>
      </c>
      <c r="G577" s="41"/>
      <c r="H577" s="41"/>
      <c r="I577" s="228"/>
      <c r="J577" s="41"/>
      <c r="K577" s="41"/>
      <c r="L577" s="45"/>
      <c r="M577" s="229"/>
      <c r="N577" s="230"/>
      <c r="O577" s="85"/>
      <c r="P577" s="85"/>
      <c r="Q577" s="85"/>
      <c r="R577" s="85"/>
      <c r="S577" s="85"/>
      <c r="T577" s="86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18" t="s">
        <v>284</v>
      </c>
      <c r="AU577" s="18" t="s">
        <v>84</v>
      </c>
    </row>
    <row r="578" s="13" customFormat="1">
      <c r="A578" s="13"/>
      <c r="B578" s="236"/>
      <c r="C578" s="237"/>
      <c r="D578" s="226" t="s">
        <v>228</v>
      </c>
      <c r="E578" s="238" t="s">
        <v>19</v>
      </c>
      <c r="F578" s="239" t="s">
        <v>651</v>
      </c>
      <c r="G578" s="237"/>
      <c r="H578" s="238" t="s">
        <v>19</v>
      </c>
      <c r="I578" s="240"/>
      <c r="J578" s="237"/>
      <c r="K578" s="237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228</v>
      </c>
      <c r="AU578" s="245" t="s">
        <v>84</v>
      </c>
      <c r="AV578" s="13" t="s">
        <v>82</v>
      </c>
      <c r="AW578" s="13" t="s">
        <v>37</v>
      </c>
      <c r="AX578" s="13" t="s">
        <v>75</v>
      </c>
      <c r="AY578" s="245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75</v>
      </c>
      <c r="G579" s="247"/>
      <c r="H579" s="250">
        <v>0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3" customFormat="1">
      <c r="A580" s="13"/>
      <c r="B580" s="236"/>
      <c r="C580" s="237"/>
      <c r="D580" s="226" t="s">
        <v>228</v>
      </c>
      <c r="E580" s="238" t="s">
        <v>19</v>
      </c>
      <c r="F580" s="239" t="s">
        <v>329</v>
      </c>
      <c r="G580" s="237"/>
      <c r="H580" s="238" t="s">
        <v>19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228</v>
      </c>
      <c r="AU580" s="245" t="s">
        <v>84</v>
      </c>
      <c r="AV580" s="13" t="s">
        <v>82</v>
      </c>
      <c r="AW580" s="13" t="s">
        <v>37</v>
      </c>
      <c r="AX580" s="13" t="s">
        <v>75</v>
      </c>
      <c r="AY580" s="245" t="s">
        <v>137</v>
      </c>
    </row>
    <row r="581" s="14" customFormat="1">
      <c r="A581" s="14"/>
      <c r="B581" s="246"/>
      <c r="C581" s="247"/>
      <c r="D581" s="226" t="s">
        <v>228</v>
      </c>
      <c r="E581" s="248" t="s">
        <v>19</v>
      </c>
      <c r="F581" s="249" t="s">
        <v>82</v>
      </c>
      <c r="G581" s="247"/>
      <c r="H581" s="250">
        <v>1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228</v>
      </c>
      <c r="AU581" s="256" t="s">
        <v>84</v>
      </c>
      <c r="AV581" s="14" t="s">
        <v>84</v>
      </c>
      <c r="AW581" s="14" t="s">
        <v>37</v>
      </c>
      <c r="AX581" s="14" t="s">
        <v>75</v>
      </c>
      <c r="AY581" s="256" t="s">
        <v>137</v>
      </c>
    </row>
    <row r="582" s="15" customFormat="1">
      <c r="A582" s="15"/>
      <c r="B582" s="257"/>
      <c r="C582" s="258"/>
      <c r="D582" s="226" t="s">
        <v>228</v>
      </c>
      <c r="E582" s="259" t="s">
        <v>19</v>
      </c>
      <c r="F582" s="260" t="s">
        <v>237</v>
      </c>
      <c r="G582" s="258"/>
      <c r="H582" s="261">
        <v>1</v>
      </c>
      <c r="I582" s="262"/>
      <c r="J582" s="258"/>
      <c r="K582" s="258"/>
      <c r="L582" s="263"/>
      <c r="M582" s="264"/>
      <c r="N582" s="265"/>
      <c r="O582" s="265"/>
      <c r="P582" s="265"/>
      <c r="Q582" s="265"/>
      <c r="R582" s="265"/>
      <c r="S582" s="265"/>
      <c r="T582" s="266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7" t="s">
        <v>228</v>
      </c>
      <c r="AU582" s="267" t="s">
        <v>84</v>
      </c>
      <c r="AV582" s="15" t="s">
        <v>155</v>
      </c>
      <c r="AW582" s="15" t="s">
        <v>37</v>
      </c>
      <c r="AX582" s="15" t="s">
        <v>82</v>
      </c>
      <c r="AY582" s="267" t="s">
        <v>137</v>
      </c>
    </row>
    <row r="583" s="2" customFormat="1" ht="24.15" customHeight="1">
      <c r="A583" s="39"/>
      <c r="B583" s="40"/>
      <c r="C583" s="213" t="s">
        <v>723</v>
      </c>
      <c r="D583" s="213" t="s">
        <v>140</v>
      </c>
      <c r="E583" s="214" t="s">
        <v>724</v>
      </c>
      <c r="F583" s="215" t="s">
        <v>725</v>
      </c>
      <c r="G583" s="216" t="s">
        <v>226</v>
      </c>
      <c r="H583" s="217">
        <v>1</v>
      </c>
      <c r="I583" s="218"/>
      <c r="J583" s="219">
        <f>ROUND(I583*H583,2)</f>
        <v>0</v>
      </c>
      <c r="K583" s="215" t="s">
        <v>282</v>
      </c>
      <c r="L583" s="45"/>
      <c r="M583" s="220" t="s">
        <v>19</v>
      </c>
      <c r="N583" s="221" t="s">
        <v>46</v>
      </c>
      <c r="O583" s="85"/>
      <c r="P583" s="222">
        <f>O583*H583</f>
        <v>0</v>
      </c>
      <c r="Q583" s="222">
        <v>0</v>
      </c>
      <c r="R583" s="222">
        <f>Q583*H583</f>
        <v>0</v>
      </c>
      <c r="S583" s="222">
        <v>0.00050000000000000001</v>
      </c>
      <c r="T583" s="223">
        <f>S583*H583</f>
        <v>0.00050000000000000001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24" t="s">
        <v>189</v>
      </c>
      <c r="AT583" s="224" t="s">
        <v>140</v>
      </c>
      <c r="AU583" s="224" t="s">
        <v>84</v>
      </c>
      <c r="AY583" s="18" t="s">
        <v>137</v>
      </c>
      <c r="BE583" s="225">
        <f>IF(N583="základní",J583,0)</f>
        <v>0</v>
      </c>
      <c r="BF583" s="225">
        <f>IF(N583="snížená",J583,0)</f>
        <v>0</v>
      </c>
      <c r="BG583" s="225">
        <f>IF(N583="zákl. přenesená",J583,0)</f>
        <v>0</v>
      </c>
      <c r="BH583" s="225">
        <f>IF(N583="sníž. přenesená",J583,0)</f>
        <v>0</v>
      </c>
      <c r="BI583" s="225">
        <f>IF(N583="nulová",J583,0)</f>
        <v>0</v>
      </c>
      <c r="BJ583" s="18" t="s">
        <v>82</v>
      </c>
      <c r="BK583" s="225">
        <f>ROUND(I583*H583,2)</f>
        <v>0</v>
      </c>
      <c r="BL583" s="18" t="s">
        <v>189</v>
      </c>
      <c r="BM583" s="224" t="s">
        <v>726</v>
      </c>
    </row>
    <row r="584" s="2" customFormat="1">
      <c r="A584" s="39"/>
      <c r="B584" s="40"/>
      <c r="C584" s="41"/>
      <c r="D584" s="268" t="s">
        <v>284</v>
      </c>
      <c r="E584" s="41"/>
      <c r="F584" s="269" t="s">
        <v>727</v>
      </c>
      <c r="G584" s="41"/>
      <c r="H584" s="41"/>
      <c r="I584" s="228"/>
      <c r="J584" s="41"/>
      <c r="K584" s="41"/>
      <c r="L584" s="45"/>
      <c r="M584" s="229"/>
      <c r="N584" s="230"/>
      <c r="O584" s="85"/>
      <c r="P584" s="85"/>
      <c r="Q584" s="85"/>
      <c r="R584" s="85"/>
      <c r="S584" s="85"/>
      <c r="T584" s="86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284</v>
      </c>
      <c r="AU584" s="18" t="s">
        <v>84</v>
      </c>
    </row>
    <row r="585" s="13" customFormat="1">
      <c r="A585" s="13"/>
      <c r="B585" s="236"/>
      <c r="C585" s="237"/>
      <c r="D585" s="226" t="s">
        <v>228</v>
      </c>
      <c r="E585" s="238" t="s">
        <v>19</v>
      </c>
      <c r="F585" s="239" t="s">
        <v>651</v>
      </c>
      <c r="G585" s="237"/>
      <c r="H585" s="238" t="s">
        <v>19</v>
      </c>
      <c r="I585" s="240"/>
      <c r="J585" s="237"/>
      <c r="K585" s="237"/>
      <c r="L585" s="241"/>
      <c r="M585" s="242"/>
      <c r="N585" s="243"/>
      <c r="O585" s="243"/>
      <c r="P585" s="243"/>
      <c r="Q585" s="243"/>
      <c r="R585" s="243"/>
      <c r="S585" s="243"/>
      <c r="T585" s="24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5" t="s">
        <v>228</v>
      </c>
      <c r="AU585" s="245" t="s">
        <v>84</v>
      </c>
      <c r="AV585" s="13" t="s">
        <v>82</v>
      </c>
      <c r="AW585" s="13" t="s">
        <v>37</v>
      </c>
      <c r="AX585" s="13" t="s">
        <v>75</v>
      </c>
      <c r="AY585" s="245" t="s">
        <v>137</v>
      </c>
    </row>
    <row r="586" s="14" customFormat="1">
      <c r="A586" s="14"/>
      <c r="B586" s="246"/>
      <c r="C586" s="247"/>
      <c r="D586" s="226" t="s">
        <v>228</v>
      </c>
      <c r="E586" s="248" t="s">
        <v>19</v>
      </c>
      <c r="F586" s="249" t="s">
        <v>75</v>
      </c>
      <c r="G586" s="247"/>
      <c r="H586" s="250">
        <v>0</v>
      </c>
      <c r="I586" s="251"/>
      <c r="J586" s="247"/>
      <c r="K586" s="247"/>
      <c r="L586" s="252"/>
      <c r="M586" s="253"/>
      <c r="N586" s="254"/>
      <c r="O586" s="254"/>
      <c r="P586" s="254"/>
      <c r="Q586" s="254"/>
      <c r="R586" s="254"/>
      <c r="S586" s="254"/>
      <c r="T586" s="25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6" t="s">
        <v>228</v>
      </c>
      <c r="AU586" s="256" t="s">
        <v>84</v>
      </c>
      <c r="AV586" s="14" t="s">
        <v>84</v>
      </c>
      <c r="AW586" s="14" t="s">
        <v>37</v>
      </c>
      <c r="AX586" s="14" t="s">
        <v>75</v>
      </c>
      <c r="AY586" s="256" t="s">
        <v>137</v>
      </c>
    </row>
    <row r="587" s="13" customFormat="1">
      <c r="A587" s="13"/>
      <c r="B587" s="236"/>
      <c r="C587" s="237"/>
      <c r="D587" s="226" t="s">
        <v>228</v>
      </c>
      <c r="E587" s="238" t="s">
        <v>19</v>
      </c>
      <c r="F587" s="239" t="s">
        <v>329</v>
      </c>
      <c r="G587" s="237"/>
      <c r="H587" s="238" t="s">
        <v>19</v>
      </c>
      <c r="I587" s="240"/>
      <c r="J587" s="237"/>
      <c r="K587" s="237"/>
      <c r="L587" s="241"/>
      <c r="M587" s="242"/>
      <c r="N587" s="243"/>
      <c r="O587" s="243"/>
      <c r="P587" s="243"/>
      <c r="Q587" s="243"/>
      <c r="R587" s="243"/>
      <c r="S587" s="243"/>
      <c r="T587" s="244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45" t="s">
        <v>228</v>
      </c>
      <c r="AU587" s="245" t="s">
        <v>84</v>
      </c>
      <c r="AV587" s="13" t="s">
        <v>82</v>
      </c>
      <c r="AW587" s="13" t="s">
        <v>37</v>
      </c>
      <c r="AX587" s="13" t="s">
        <v>75</v>
      </c>
      <c r="AY587" s="245" t="s">
        <v>137</v>
      </c>
    </row>
    <row r="588" s="14" customFormat="1">
      <c r="A588" s="14"/>
      <c r="B588" s="246"/>
      <c r="C588" s="247"/>
      <c r="D588" s="226" t="s">
        <v>228</v>
      </c>
      <c r="E588" s="248" t="s">
        <v>19</v>
      </c>
      <c r="F588" s="249" t="s">
        <v>82</v>
      </c>
      <c r="G588" s="247"/>
      <c r="H588" s="250">
        <v>1</v>
      </c>
      <c r="I588" s="251"/>
      <c r="J588" s="247"/>
      <c r="K588" s="247"/>
      <c r="L588" s="252"/>
      <c r="M588" s="253"/>
      <c r="N588" s="254"/>
      <c r="O588" s="254"/>
      <c r="P588" s="254"/>
      <c r="Q588" s="254"/>
      <c r="R588" s="254"/>
      <c r="S588" s="254"/>
      <c r="T588" s="255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56" t="s">
        <v>228</v>
      </c>
      <c r="AU588" s="256" t="s">
        <v>84</v>
      </c>
      <c r="AV588" s="14" t="s">
        <v>84</v>
      </c>
      <c r="AW588" s="14" t="s">
        <v>37</v>
      </c>
      <c r="AX588" s="14" t="s">
        <v>75</v>
      </c>
      <c r="AY588" s="256" t="s">
        <v>137</v>
      </c>
    </row>
    <row r="589" s="15" customFormat="1">
      <c r="A589" s="15"/>
      <c r="B589" s="257"/>
      <c r="C589" s="258"/>
      <c r="D589" s="226" t="s">
        <v>228</v>
      </c>
      <c r="E589" s="259" t="s">
        <v>19</v>
      </c>
      <c r="F589" s="260" t="s">
        <v>237</v>
      </c>
      <c r="G589" s="258"/>
      <c r="H589" s="261">
        <v>1</v>
      </c>
      <c r="I589" s="262"/>
      <c r="J589" s="258"/>
      <c r="K589" s="258"/>
      <c r="L589" s="263"/>
      <c r="M589" s="264"/>
      <c r="N589" s="265"/>
      <c r="O589" s="265"/>
      <c r="P589" s="265"/>
      <c r="Q589" s="265"/>
      <c r="R589" s="265"/>
      <c r="S589" s="265"/>
      <c r="T589" s="266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T589" s="267" t="s">
        <v>228</v>
      </c>
      <c r="AU589" s="267" t="s">
        <v>84</v>
      </c>
      <c r="AV589" s="15" t="s">
        <v>155</v>
      </c>
      <c r="AW589" s="15" t="s">
        <v>37</v>
      </c>
      <c r="AX589" s="15" t="s">
        <v>82</v>
      </c>
      <c r="AY589" s="267" t="s">
        <v>137</v>
      </c>
    </row>
    <row r="590" s="2" customFormat="1" ht="24.15" customHeight="1">
      <c r="A590" s="39"/>
      <c r="B590" s="40"/>
      <c r="C590" s="213" t="s">
        <v>728</v>
      </c>
      <c r="D590" s="213" t="s">
        <v>140</v>
      </c>
      <c r="E590" s="214" t="s">
        <v>729</v>
      </c>
      <c r="F590" s="215" t="s">
        <v>730</v>
      </c>
      <c r="G590" s="216" t="s">
        <v>226</v>
      </c>
      <c r="H590" s="217">
        <v>5</v>
      </c>
      <c r="I590" s="218"/>
      <c r="J590" s="219">
        <f>ROUND(I590*H590,2)</f>
        <v>0</v>
      </c>
      <c r="K590" s="215" t="s">
        <v>282</v>
      </c>
      <c r="L590" s="45"/>
      <c r="M590" s="220" t="s">
        <v>19</v>
      </c>
      <c r="N590" s="221" t="s">
        <v>46</v>
      </c>
      <c r="O590" s="85"/>
      <c r="P590" s="222">
        <f>O590*H590</f>
        <v>0</v>
      </c>
      <c r="Q590" s="222">
        <v>0</v>
      </c>
      <c r="R590" s="222">
        <f>Q590*H590</f>
        <v>0</v>
      </c>
      <c r="S590" s="222">
        <v>0.002</v>
      </c>
      <c r="T590" s="223">
        <f>S590*H590</f>
        <v>0.01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24" t="s">
        <v>189</v>
      </c>
      <c r="AT590" s="224" t="s">
        <v>140</v>
      </c>
      <c r="AU590" s="224" t="s">
        <v>84</v>
      </c>
      <c r="AY590" s="18" t="s">
        <v>137</v>
      </c>
      <c r="BE590" s="225">
        <f>IF(N590="základní",J590,0)</f>
        <v>0</v>
      </c>
      <c r="BF590" s="225">
        <f>IF(N590="snížená",J590,0)</f>
        <v>0</v>
      </c>
      <c r="BG590" s="225">
        <f>IF(N590="zákl. přenesená",J590,0)</f>
        <v>0</v>
      </c>
      <c r="BH590" s="225">
        <f>IF(N590="sníž. přenesená",J590,0)</f>
        <v>0</v>
      </c>
      <c r="BI590" s="225">
        <f>IF(N590="nulová",J590,0)</f>
        <v>0</v>
      </c>
      <c r="BJ590" s="18" t="s">
        <v>82</v>
      </c>
      <c r="BK590" s="225">
        <f>ROUND(I590*H590,2)</f>
        <v>0</v>
      </c>
      <c r="BL590" s="18" t="s">
        <v>189</v>
      </c>
      <c r="BM590" s="224" t="s">
        <v>731</v>
      </c>
    </row>
    <row r="591" s="2" customFormat="1">
      <c r="A591" s="39"/>
      <c r="B591" s="40"/>
      <c r="C591" s="41"/>
      <c r="D591" s="268" t="s">
        <v>284</v>
      </c>
      <c r="E591" s="41"/>
      <c r="F591" s="269" t="s">
        <v>732</v>
      </c>
      <c r="G591" s="41"/>
      <c r="H591" s="41"/>
      <c r="I591" s="228"/>
      <c r="J591" s="41"/>
      <c r="K591" s="41"/>
      <c r="L591" s="45"/>
      <c r="M591" s="229"/>
      <c r="N591" s="230"/>
      <c r="O591" s="85"/>
      <c r="P591" s="85"/>
      <c r="Q591" s="85"/>
      <c r="R591" s="85"/>
      <c r="S591" s="85"/>
      <c r="T591" s="86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284</v>
      </c>
      <c r="AU591" s="18" t="s">
        <v>84</v>
      </c>
    </row>
    <row r="592" s="13" customFormat="1">
      <c r="A592" s="13"/>
      <c r="B592" s="236"/>
      <c r="C592" s="237"/>
      <c r="D592" s="226" t="s">
        <v>228</v>
      </c>
      <c r="E592" s="238" t="s">
        <v>19</v>
      </c>
      <c r="F592" s="239" t="s">
        <v>651</v>
      </c>
      <c r="G592" s="237"/>
      <c r="H592" s="238" t="s">
        <v>19</v>
      </c>
      <c r="I592" s="240"/>
      <c r="J592" s="237"/>
      <c r="K592" s="237"/>
      <c r="L592" s="241"/>
      <c r="M592" s="242"/>
      <c r="N592" s="243"/>
      <c r="O592" s="243"/>
      <c r="P592" s="243"/>
      <c r="Q592" s="243"/>
      <c r="R592" s="243"/>
      <c r="S592" s="243"/>
      <c r="T592" s="24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5" t="s">
        <v>228</v>
      </c>
      <c r="AU592" s="245" t="s">
        <v>84</v>
      </c>
      <c r="AV592" s="13" t="s">
        <v>82</v>
      </c>
      <c r="AW592" s="13" t="s">
        <v>37</v>
      </c>
      <c r="AX592" s="13" t="s">
        <v>75</v>
      </c>
      <c r="AY592" s="245" t="s">
        <v>137</v>
      </c>
    </row>
    <row r="593" s="14" customFormat="1">
      <c r="A593" s="14"/>
      <c r="B593" s="246"/>
      <c r="C593" s="247"/>
      <c r="D593" s="226" t="s">
        <v>228</v>
      </c>
      <c r="E593" s="248" t="s">
        <v>19</v>
      </c>
      <c r="F593" s="249" t="s">
        <v>84</v>
      </c>
      <c r="G593" s="247"/>
      <c r="H593" s="250">
        <v>2</v>
      </c>
      <c r="I593" s="251"/>
      <c r="J593" s="247"/>
      <c r="K593" s="247"/>
      <c r="L593" s="252"/>
      <c r="M593" s="253"/>
      <c r="N593" s="254"/>
      <c r="O593" s="254"/>
      <c r="P593" s="254"/>
      <c r="Q593" s="254"/>
      <c r="R593" s="254"/>
      <c r="S593" s="254"/>
      <c r="T593" s="25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6" t="s">
        <v>228</v>
      </c>
      <c r="AU593" s="256" t="s">
        <v>84</v>
      </c>
      <c r="AV593" s="14" t="s">
        <v>84</v>
      </c>
      <c r="AW593" s="14" t="s">
        <v>37</v>
      </c>
      <c r="AX593" s="14" t="s">
        <v>75</v>
      </c>
      <c r="AY593" s="256" t="s">
        <v>137</v>
      </c>
    </row>
    <row r="594" s="13" customFormat="1">
      <c r="A594" s="13"/>
      <c r="B594" s="236"/>
      <c r="C594" s="237"/>
      <c r="D594" s="226" t="s">
        <v>228</v>
      </c>
      <c r="E594" s="238" t="s">
        <v>19</v>
      </c>
      <c r="F594" s="239" t="s">
        <v>329</v>
      </c>
      <c r="G594" s="237"/>
      <c r="H594" s="238" t="s">
        <v>19</v>
      </c>
      <c r="I594" s="240"/>
      <c r="J594" s="237"/>
      <c r="K594" s="237"/>
      <c r="L594" s="241"/>
      <c r="M594" s="242"/>
      <c r="N594" s="243"/>
      <c r="O594" s="243"/>
      <c r="P594" s="243"/>
      <c r="Q594" s="243"/>
      <c r="R594" s="243"/>
      <c r="S594" s="243"/>
      <c r="T594" s="24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5" t="s">
        <v>228</v>
      </c>
      <c r="AU594" s="245" t="s">
        <v>84</v>
      </c>
      <c r="AV594" s="13" t="s">
        <v>82</v>
      </c>
      <c r="AW594" s="13" t="s">
        <v>37</v>
      </c>
      <c r="AX594" s="13" t="s">
        <v>75</v>
      </c>
      <c r="AY594" s="245" t="s">
        <v>137</v>
      </c>
    </row>
    <row r="595" s="14" customFormat="1">
      <c r="A595" s="14"/>
      <c r="B595" s="246"/>
      <c r="C595" s="247"/>
      <c r="D595" s="226" t="s">
        <v>228</v>
      </c>
      <c r="E595" s="248" t="s">
        <v>19</v>
      </c>
      <c r="F595" s="249" t="s">
        <v>151</v>
      </c>
      <c r="G595" s="247"/>
      <c r="H595" s="250">
        <v>3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228</v>
      </c>
      <c r="AU595" s="256" t="s">
        <v>84</v>
      </c>
      <c r="AV595" s="14" t="s">
        <v>84</v>
      </c>
      <c r="AW595" s="14" t="s">
        <v>37</v>
      </c>
      <c r="AX595" s="14" t="s">
        <v>75</v>
      </c>
      <c r="AY595" s="256" t="s">
        <v>137</v>
      </c>
    </row>
    <row r="596" s="15" customFormat="1">
      <c r="A596" s="15"/>
      <c r="B596" s="257"/>
      <c r="C596" s="258"/>
      <c r="D596" s="226" t="s">
        <v>228</v>
      </c>
      <c r="E596" s="259" t="s">
        <v>19</v>
      </c>
      <c r="F596" s="260" t="s">
        <v>237</v>
      </c>
      <c r="G596" s="258"/>
      <c r="H596" s="261">
        <v>5</v>
      </c>
      <c r="I596" s="262"/>
      <c r="J596" s="258"/>
      <c r="K596" s="258"/>
      <c r="L596" s="263"/>
      <c r="M596" s="264"/>
      <c r="N596" s="265"/>
      <c r="O596" s="265"/>
      <c r="P596" s="265"/>
      <c r="Q596" s="265"/>
      <c r="R596" s="265"/>
      <c r="S596" s="265"/>
      <c r="T596" s="266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7" t="s">
        <v>228</v>
      </c>
      <c r="AU596" s="267" t="s">
        <v>84</v>
      </c>
      <c r="AV596" s="15" t="s">
        <v>155</v>
      </c>
      <c r="AW596" s="15" t="s">
        <v>37</v>
      </c>
      <c r="AX596" s="15" t="s">
        <v>82</v>
      </c>
      <c r="AY596" s="267" t="s">
        <v>137</v>
      </c>
    </row>
    <row r="597" s="2" customFormat="1" ht="24.15" customHeight="1">
      <c r="A597" s="39"/>
      <c r="B597" s="40"/>
      <c r="C597" s="213" t="s">
        <v>733</v>
      </c>
      <c r="D597" s="213" t="s">
        <v>140</v>
      </c>
      <c r="E597" s="214" t="s">
        <v>734</v>
      </c>
      <c r="F597" s="215" t="s">
        <v>735</v>
      </c>
      <c r="G597" s="216" t="s">
        <v>226</v>
      </c>
      <c r="H597" s="217">
        <v>7</v>
      </c>
      <c r="I597" s="218"/>
      <c r="J597" s="219">
        <f>ROUND(I597*H597,2)</f>
        <v>0</v>
      </c>
      <c r="K597" s="215" t="s">
        <v>282</v>
      </c>
      <c r="L597" s="45"/>
      <c r="M597" s="220" t="s">
        <v>19</v>
      </c>
      <c r="N597" s="221" t="s">
        <v>46</v>
      </c>
      <c r="O597" s="85"/>
      <c r="P597" s="222">
        <f>O597*H597</f>
        <v>0</v>
      </c>
      <c r="Q597" s="222">
        <v>0</v>
      </c>
      <c r="R597" s="222">
        <f>Q597*H597</f>
        <v>0</v>
      </c>
      <c r="S597" s="222">
        <v>0.0025000000000000001</v>
      </c>
      <c r="T597" s="223">
        <f>S597*H597</f>
        <v>0.017500000000000002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24" t="s">
        <v>189</v>
      </c>
      <c r="AT597" s="224" t="s">
        <v>140</v>
      </c>
      <c r="AU597" s="224" t="s">
        <v>84</v>
      </c>
      <c r="AY597" s="18" t="s">
        <v>137</v>
      </c>
      <c r="BE597" s="225">
        <f>IF(N597="základní",J597,0)</f>
        <v>0</v>
      </c>
      <c r="BF597" s="225">
        <f>IF(N597="snížená",J597,0)</f>
        <v>0</v>
      </c>
      <c r="BG597" s="225">
        <f>IF(N597="zákl. přenesená",J597,0)</f>
        <v>0</v>
      </c>
      <c r="BH597" s="225">
        <f>IF(N597="sníž. přenesená",J597,0)</f>
        <v>0</v>
      </c>
      <c r="BI597" s="225">
        <f>IF(N597="nulová",J597,0)</f>
        <v>0</v>
      </c>
      <c r="BJ597" s="18" t="s">
        <v>82</v>
      </c>
      <c r="BK597" s="225">
        <f>ROUND(I597*H597,2)</f>
        <v>0</v>
      </c>
      <c r="BL597" s="18" t="s">
        <v>189</v>
      </c>
      <c r="BM597" s="224" t="s">
        <v>736</v>
      </c>
    </row>
    <row r="598" s="2" customFormat="1">
      <c r="A598" s="39"/>
      <c r="B598" s="40"/>
      <c r="C598" s="41"/>
      <c r="D598" s="268" t="s">
        <v>284</v>
      </c>
      <c r="E598" s="41"/>
      <c r="F598" s="269" t="s">
        <v>737</v>
      </c>
      <c r="G598" s="41"/>
      <c r="H598" s="41"/>
      <c r="I598" s="228"/>
      <c r="J598" s="41"/>
      <c r="K598" s="41"/>
      <c r="L598" s="45"/>
      <c r="M598" s="229"/>
      <c r="N598" s="230"/>
      <c r="O598" s="85"/>
      <c r="P598" s="85"/>
      <c r="Q598" s="85"/>
      <c r="R598" s="85"/>
      <c r="S598" s="85"/>
      <c r="T598" s="86"/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T598" s="18" t="s">
        <v>284</v>
      </c>
      <c r="AU598" s="18" t="s">
        <v>84</v>
      </c>
    </row>
    <row r="599" s="13" customFormat="1">
      <c r="A599" s="13"/>
      <c r="B599" s="236"/>
      <c r="C599" s="237"/>
      <c r="D599" s="226" t="s">
        <v>228</v>
      </c>
      <c r="E599" s="238" t="s">
        <v>19</v>
      </c>
      <c r="F599" s="239" t="s">
        <v>651</v>
      </c>
      <c r="G599" s="237"/>
      <c r="H599" s="238" t="s">
        <v>19</v>
      </c>
      <c r="I599" s="240"/>
      <c r="J599" s="237"/>
      <c r="K599" s="237"/>
      <c r="L599" s="241"/>
      <c r="M599" s="242"/>
      <c r="N599" s="243"/>
      <c r="O599" s="243"/>
      <c r="P599" s="243"/>
      <c r="Q599" s="243"/>
      <c r="R599" s="243"/>
      <c r="S599" s="243"/>
      <c r="T599" s="244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45" t="s">
        <v>228</v>
      </c>
      <c r="AU599" s="245" t="s">
        <v>84</v>
      </c>
      <c r="AV599" s="13" t="s">
        <v>82</v>
      </c>
      <c r="AW599" s="13" t="s">
        <v>37</v>
      </c>
      <c r="AX599" s="13" t="s">
        <v>75</v>
      </c>
      <c r="AY599" s="245" t="s">
        <v>137</v>
      </c>
    </row>
    <row r="600" s="14" customFormat="1">
      <c r="A600" s="14"/>
      <c r="B600" s="246"/>
      <c r="C600" s="247"/>
      <c r="D600" s="226" t="s">
        <v>228</v>
      </c>
      <c r="E600" s="248" t="s">
        <v>19</v>
      </c>
      <c r="F600" s="249" t="s">
        <v>151</v>
      </c>
      <c r="G600" s="247"/>
      <c r="H600" s="250">
        <v>3</v>
      </c>
      <c r="I600" s="251"/>
      <c r="J600" s="247"/>
      <c r="K600" s="247"/>
      <c r="L600" s="252"/>
      <c r="M600" s="253"/>
      <c r="N600" s="254"/>
      <c r="O600" s="254"/>
      <c r="P600" s="254"/>
      <c r="Q600" s="254"/>
      <c r="R600" s="254"/>
      <c r="S600" s="254"/>
      <c r="T600" s="255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6" t="s">
        <v>228</v>
      </c>
      <c r="AU600" s="256" t="s">
        <v>84</v>
      </c>
      <c r="AV600" s="14" t="s">
        <v>84</v>
      </c>
      <c r="AW600" s="14" t="s">
        <v>37</v>
      </c>
      <c r="AX600" s="14" t="s">
        <v>75</v>
      </c>
      <c r="AY600" s="256" t="s">
        <v>137</v>
      </c>
    </row>
    <row r="601" s="13" customFormat="1">
      <c r="A601" s="13"/>
      <c r="B601" s="236"/>
      <c r="C601" s="237"/>
      <c r="D601" s="226" t="s">
        <v>228</v>
      </c>
      <c r="E601" s="238" t="s">
        <v>19</v>
      </c>
      <c r="F601" s="239" t="s">
        <v>329</v>
      </c>
      <c r="G601" s="237"/>
      <c r="H601" s="238" t="s">
        <v>19</v>
      </c>
      <c r="I601" s="240"/>
      <c r="J601" s="237"/>
      <c r="K601" s="237"/>
      <c r="L601" s="241"/>
      <c r="M601" s="242"/>
      <c r="N601" s="243"/>
      <c r="O601" s="243"/>
      <c r="P601" s="243"/>
      <c r="Q601" s="243"/>
      <c r="R601" s="243"/>
      <c r="S601" s="243"/>
      <c r="T601" s="244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45" t="s">
        <v>228</v>
      </c>
      <c r="AU601" s="245" t="s">
        <v>84</v>
      </c>
      <c r="AV601" s="13" t="s">
        <v>82</v>
      </c>
      <c r="AW601" s="13" t="s">
        <v>37</v>
      </c>
      <c r="AX601" s="13" t="s">
        <v>75</v>
      </c>
      <c r="AY601" s="245" t="s">
        <v>137</v>
      </c>
    </row>
    <row r="602" s="14" customFormat="1">
      <c r="A602" s="14"/>
      <c r="B602" s="246"/>
      <c r="C602" s="247"/>
      <c r="D602" s="226" t="s">
        <v>228</v>
      </c>
      <c r="E602" s="248" t="s">
        <v>19</v>
      </c>
      <c r="F602" s="249" t="s">
        <v>155</v>
      </c>
      <c r="G602" s="247"/>
      <c r="H602" s="250">
        <v>4</v>
      </c>
      <c r="I602" s="251"/>
      <c r="J602" s="247"/>
      <c r="K602" s="247"/>
      <c r="L602" s="252"/>
      <c r="M602" s="253"/>
      <c r="N602" s="254"/>
      <c r="O602" s="254"/>
      <c r="P602" s="254"/>
      <c r="Q602" s="254"/>
      <c r="R602" s="254"/>
      <c r="S602" s="254"/>
      <c r="T602" s="255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56" t="s">
        <v>228</v>
      </c>
      <c r="AU602" s="256" t="s">
        <v>84</v>
      </c>
      <c r="AV602" s="14" t="s">
        <v>84</v>
      </c>
      <c r="AW602" s="14" t="s">
        <v>37</v>
      </c>
      <c r="AX602" s="14" t="s">
        <v>75</v>
      </c>
      <c r="AY602" s="256" t="s">
        <v>137</v>
      </c>
    </row>
    <row r="603" s="15" customFormat="1">
      <c r="A603" s="15"/>
      <c r="B603" s="257"/>
      <c r="C603" s="258"/>
      <c r="D603" s="226" t="s">
        <v>228</v>
      </c>
      <c r="E603" s="259" t="s">
        <v>19</v>
      </c>
      <c r="F603" s="260" t="s">
        <v>237</v>
      </c>
      <c r="G603" s="258"/>
      <c r="H603" s="261">
        <v>7</v>
      </c>
      <c r="I603" s="262"/>
      <c r="J603" s="258"/>
      <c r="K603" s="258"/>
      <c r="L603" s="263"/>
      <c r="M603" s="264"/>
      <c r="N603" s="265"/>
      <c r="O603" s="265"/>
      <c r="P603" s="265"/>
      <c r="Q603" s="265"/>
      <c r="R603" s="265"/>
      <c r="S603" s="265"/>
      <c r="T603" s="26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7" t="s">
        <v>228</v>
      </c>
      <c r="AU603" s="267" t="s">
        <v>84</v>
      </c>
      <c r="AV603" s="15" t="s">
        <v>155</v>
      </c>
      <c r="AW603" s="15" t="s">
        <v>37</v>
      </c>
      <c r="AX603" s="15" t="s">
        <v>82</v>
      </c>
      <c r="AY603" s="267" t="s">
        <v>137</v>
      </c>
    </row>
    <row r="604" s="2" customFormat="1" ht="24.15" customHeight="1">
      <c r="A604" s="39"/>
      <c r="B604" s="40"/>
      <c r="C604" s="213" t="s">
        <v>738</v>
      </c>
      <c r="D604" s="213" t="s">
        <v>140</v>
      </c>
      <c r="E604" s="214" t="s">
        <v>739</v>
      </c>
      <c r="F604" s="215" t="s">
        <v>740</v>
      </c>
      <c r="G604" s="216" t="s">
        <v>226</v>
      </c>
      <c r="H604" s="217">
        <v>5</v>
      </c>
      <c r="I604" s="218"/>
      <c r="J604" s="219">
        <f>ROUND(I604*H604,2)</f>
        <v>0</v>
      </c>
      <c r="K604" s="215" t="s">
        <v>282</v>
      </c>
      <c r="L604" s="45"/>
      <c r="M604" s="220" t="s">
        <v>19</v>
      </c>
      <c r="N604" s="221" t="s">
        <v>46</v>
      </c>
      <c r="O604" s="85"/>
      <c r="P604" s="222">
        <f>O604*H604</f>
        <v>0</v>
      </c>
      <c r="Q604" s="222">
        <v>0</v>
      </c>
      <c r="R604" s="222">
        <f>Q604*H604</f>
        <v>0</v>
      </c>
      <c r="S604" s="222">
        <v>0.00013999999999999999</v>
      </c>
      <c r="T604" s="223">
        <f>S604*H604</f>
        <v>0.00069999999999999988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24" t="s">
        <v>189</v>
      </c>
      <c r="AT604" s="224" t="s">
        <v>140</v>
      </c>
      <c r="AU604" s="224" t="s">
        <v>84</v>
      </c>
      <c r="AY604" s="18" t="s">
        <v>137</v>
      </c>
      <c r="BE604" s="225">
        <f>IF(N604="základní",J604,0)</f>
        <v>0</v>
      </c>
      <c r="BF604" s="225">
        <f>IF(N604="snížená",J604,0)</f>
        <v>0</v>
      </c>
      <c r="BG604" s="225">
        <f>IF(N604="zákl. přenesená",J604,0)</f>
        <v>0</v>
      </c>
      <c r="BH604" s="225">
        <f>IF(N604="sníž. přenesená",J604,0)</f>
        <v>0</v>
      </c>
      <c r="BI604" s="225">
        <f>IF(N604="nulová",J604,0)</f>
        <v>0</v>
      </c>
      <c r="BJ604" s="18" t="s">
        <v>82</v>
      </c>
      <c r="BK604" s="225">
        <f>ROUND(I604*H604,2)</f>
        <v>0</v>
      </c>
      <c r="BL604" s="18" t="s">
        <v>189</v>
      </c>
      <c r="BM604" s="224" t="s">
        <v>741</v>
      </c>
    </row>
    <row r="605" s="2" customFormat="1">
      <c r="A605" s="39"/>
      <c r="B605" s="40"/>
      <c r="C605" s="41"/>
      <c r="D605" s="268" t="s">
        <v>284</v>
      </c>
      <c r="E605" s="41"/>
      <c r="F605" s="269" t="s">
        <v>742</v>
      </c>
      <c r="G605" s="41"/>
      <c r="H605" s="41"/>
      <c r="I605" s="228"/>
      <c r="J605" s="41"/>
      <c r="K605" s="41"/>
      <c r="L605" s="45"/>
      <c r="M605" s="229"/>
      <c r="N605" s="230"/>
      <c r="O605" s="85"/>
      <c r="P605" s="85"/>
      <c r="Q605" s="85"/>
      <c r="R605" s="85"/>
      <c r="S605" s="85"/>
      <c r="T605" s="86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284</v>
      </c>
      <c r="AU605" s="18" t="s">
        <v>84</v>
      </c>
    </row>
    <row r="606" s="13" customFormat="1">
      <c r="A606" s="13"/>
      <c r="B606" s="236"/>
      <c r="C606" s="237"/>
      <c r="D606" s="226" t="s">
        <v>228</v>
      </c>
      <c r="E606" s="238" t="s">
        <v>19</v>
      </c>
      <c r="F606" s="239" t="s">
        <v>651</v>
      </c>
      <c r="G606" s="237"/>
      <c r="H606" s="238" t="s">
        <v>19</v>
      </c>
      <c r="I606" s="240"/>
      <c r="J606" s="237"/>
      <c r="K606" s="237"/>
      <c r="L606" s="241"/>
      <c r="M606" s="242"/>
      <c r="N606" s="243"/>
      <c r="O606" s="243"/>
      <c r="P606" s="243"/>
      <c r="Q606" s="243"/>
      <c r="R606" s="243"/>
      <c r="S606" s="243"/>
      <c r="T606" s="24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5" t="s">
        <v>228</v>
      </c>
      <c r="AU606" s="245" t="s">
        <v>84</v>
      </c>
      <c r="AV606" s="13" t="s">
        <v>82</v>
      </c>
      <c r="AW606" s="13" t="s">
        <v>37</v>
      </c>
      <c r="AX606" s="13" t="s">
        <v>75</v>
      </c>
      <c r="AY606" s="245" t="s">
        <v>137</v>
      </c>
    </row>
    <row r="607" s="14" customFormat="1">
      <c r="A607" s="14"/>
      <c r="B607" s="246"/>
      <c r="C607" s="247"/>
      <c r="D607" s="226" t="s">
        <v>228</v>
      </c>
      <c r="E607" s="248" t="s">
        <v>19</v>
      </c>
      <c r="F607" s="249" t="s">
        <v>84</v>
      </c>
      <c r="G607" s="247"/>
      <c r="H607" s="250">
        <v>2</v>
      </c>
      <c r="I607" s="251"/>
      <c r="J607" s="247"/>
      <c r="K607" s="247"/>
      <c r="L607" s="252"/>
      <c r="M607" s="253"/>
      <c r="N607" s="254"/>
      <c r="O607" s="254"/>
      <c r="P607" s="254"/>
      <c r="Q607" s="254"/>
      <c r="R607" s="254"/>
      <c r="S607" s="254"/>
      <c r="T607" s="255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6" t="s">
        <v>228</v>
      </c>
      <c r="AU607" s="256" t="s">
        <v>84</v>
      </c>
      <c r="AV607" s="14" t="s">
        <v>84</v>
      </c>
      <c r="AW607" s="14" t="s">
        <v>37</v>
      </c>
      <c r="AX607" s="14" t="s">
        <v>75</v>
      </c>
      <c r="AY607" s="256" t="s">
        <v>137</v>
      </c>
    </row>
    <row r="608" s="13" customFormat="1">
      <c r="A608" s="13"/>
      <c r="B608" s="236"/>
      <c r="C608" s="237"/>
      <c r="D608" s="226" t="s">
        <v>228</v>
      </c>
      <c r="E608" s="238" t="s">
        <v>19</v>
      </c>
      <c r="F608" s="239" t="s">
        <v>329</v>
      </c>
      <c r="G608" s="237"/>
      <c r="H608" s="238" t="s">
        <v>19</v>
      </c>
      <c r="I608" s="240"/>
      <c r="J608" s="237"/>
      <c r="K608" s="237"/>
      <c r="L608" s="241"/>
      <c r="M608" s="242"/>
      <c r="N608" s="243"/>
      <c r="O608" s="243"/>
      <c r="P608" s="243"/>
      <c r="Q608" s="243"/>
      <c r="R608" s="243"/>
      <c r="S608" s="243"/>
      <c r="T608" s="244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5" t="s">
        <v>228</v>
      </c>
      <c r="AU608" s="245" t="s">
        <v>84</v>
      </c>
      <c r="AV608" s="13" t="s">
        <v>82</v>
      </c>
      <c r="AW608" s="13" t="s">
        <v>37</v>
      </c>
      <c r="AX608" s="13" t="s">
        <v>75</v>
      </c>
      <c r="AY608" s="245" t="s">
        <v>137</v>
      </c>
    </row>
    <row r="609" s="14" customFormat="1">
      <c r="A609" s="14"/>
      <c r="B609" s="246"/>
      <c r="C609" s="247"/>
      <c r="D609" s="226" t="s">
        <v>228</v>
      </c>
      <c r="E609" s="248" t="s">
        <v>19</v>
      </c>
      <c r="F609" s="249" t="s">
        <v>151</v>
      </c>
      <c r="G609" s="247"/>
      <c r="H609" s="250">
        <v>3</v>
      </c>
      <c r="I609" s="251"/>
      <c r="J609" s="247"/>
      <c r="K609" s="247"/>
      <c r="L609" s="252"/>
      <c r="M609" s="253"/>
      <c r="N609" s="254"/>
      <c r="O609" s="254"/>
      <c r="P609" s="254"/>
      <c r="Q609" s="254"/>
      <c r="R609" s="254"/>
      <c r="S609" s="254"/>
      <c r="T609" s="25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6" t="s">
        <v>228</v>
      </c>
      <c r="AU609" s="256" t="s">
        <v>84</v>
      </c>
      <c r="AV609" s="14" t="s">
        <v>84</v>
      </c>
      <c r="AW609" s="14" t="s">
        <v>37</v>
      </c>
      <c r="AX609" s="14" t="s">
        <v>75</v>
      </c>
      <c r="AY609" s="256" t="s">
        <v>137</v>
      </c>
    </row>
    <row r="610" s="15" customFormat="1">
      <c r="A610" s="15"/>
      <c r="B610" s="257"/>
      <c r="C610" s="258"/>
      <c r="D610" s="226" t="s">
        <v>228</v>
      </c>
      <c r="E610" s="259" t="s">
        <v>19</v>
      </c>
      <c r="F610" s="260" t="s">
        <v>237</v>
      </c>
      <c r="G610" s="258"/>
      <c r="H610" s="261">
        <v>5</v>
      </c>
      <c r="I610" s="262"/>
      <c r="J610" s="258"/>
      <c r="K610" s="258"/>
      <c r="L610" s="263"/>
      <c r="M610" s="264"/>
      <c r="N610" s="265"/>
      <c r="O610" s="265"/>
      <c r="P610" s="265"/>
      <c r="Q610" s="265"/>
      <c r="R610" s="265"/>
      <c r="S610" s="265"/>
      <c r="T610" s="266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T610" s="267" t="s">
        <v>228</v>
      </c>
      <c r="AU610" s="267" t="s">
        <v>84</v>
      </c>
      <c r="AV610" s="15" t="s">
        <v>155</v>
      </c>
      <c r="AW610" s="15" t="s">
        <v>37</v>
      </c>
      <c r="AX610" s="15" t="s">
        <v>82</v>
      </c>
      <c r="AY610" s="267" t="s">
        <v>137</v>
      </c>
    </row>
    <row r="611" s="2" customFormat="1" ht="24.15" customHeight="1">
      <c r="A611" s="39"/>
      <c r="B611" s="40"/>
      <c r="C611" s="213" t="s">
        <v>743</v>
      </c>
      <c r="D611" s="213" t="s">
        <v>140</v>
      </c>
      <c r="E611" s="214" t="s">
        <v>744</v>
      </c>
      <c r="F611" s="215" t="s">
        <v>745</v>
      </c>
      <c r="G611" s="216" t="s">
        <v>226</v>
      </c>
      <c r="H611" s="217">
        <v>0</v>
      </c>
      <c r="I611" s="218"/>
      <c r="J611" s="219">
        <f>ROUND(I611*H611,2)</f>
        <v>0</v>
      </c>
      <c r="K611" s="215" t="s">
        <v>19</v>
      </c>
      <c r="L611" s="45"/>
      <c r="M611" s="220" t="s">
        <v>19</v>
      </c>
      <c r="N611" s="221" t="s">
        <v>46</v>
      </c>
      <c r="O611" s="85"/>
      <c r="P611" s="222">
        <f>O611*H611</f>
        <v>0</v>
      </c>
      <c r="Q611" s="222">
        <v>0</v>
      </c>
      <c r="R611" s="222">
        <f>Q611*H611</f>
        <v>0</v>
      </c>
      <c r="S611" s="222">
        <v>0.002</v>
      </c>
      <c r="T611" s="223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24" t="s">
        <v>189</v>
      </c>
      <c r="AT611" s="224" t="s">
        <v>140</v>
      </c>
      <c r="AU611" s="224" t="s">
        <v>84</v>
      </c>
      <c r="AY611" s="18" t="s">
        <v>137</v>
      </c>
      <c r="BE611" s="225">
        <f>IF(N611="základní",J611,0)</f>
        <v>0</v>
      </c>
      <c r="BF611" s="225">
        <f>IF(N611="snížená",J611,0)</f>
        <v>0</v>
      </c>
      <c r="BG611" s="225">
        <f>IF(N611="zákl. přenesená",J611,0)</f>
        <v>0</v>
      </c>
      <c r="BH611" s="225">
        <f>IF(N611="sníž. přenesená",J611,0)</f>
        <v>0</v>
      </c>
      <c r="BI611" s="225">
        <f>IF(N611="nulová",J611,0)</f>
        <v>0</v>
      </c>
      <c r="BJ611" s="18" t="s">
        <v>82</v>
      </c>
      <c r="BK611" s="225">
        <f>ROUND(I611*H611,2)</f>
        <v>0</v>
      </c>
      <c r="BL611" s="18" t="s">
        <v>189</v>
      </c>
      <c r="BM611" s="224" t="s">
        <v>746</v>
      </c>
    </row>
    <row r="612" s="2" customFormat="1">
      <c r="A612" s="39"/>
      <c r="B612" s="40"/>
      <c r="C612" s="41"/>
      <c r="D612" s="226" t="s">
        <v>158</v>
      </c>
      <c r="E612" s="41"/>
      <c r="F612" s="227" t="s">
        <v>747</v>
      </c>
      <c r="G612" s="41"/>
      <c r="H612" s="41"/>
      <c r="I612" s="228"/>
      <c r="J612" s="41"/>
      <c r="K612" s="41"/>
      <c r="L612" s="45"/>
      <c r="M612" s="229"/>
      <c r="N612" s="230"/>
      <c r="O612" s="85"/>
      <c r="P612" s="85"/>
      <c r="Q612" s="85"/>
      <c r="R612" s="85"/>
      <c r="S612" s="85"/>
      <c r="T612" s="86"/>
      <c r="U612" s="39"/>
      <c r="V612" s="39"/>
      <c r="W612" s="39"/>
      <c r="X612" s="39"/>
      <c r="Y612" s="39"/>
      <c r="Z612" s="39"/>
      <c r="AA612" s="39"/>
      <c r="AB612" s="39"/>
      <c r="AC612" s="39"/>
      <c r="AD612" s="39"/>
      <c r="AE612" s="39"/>
      <c r="AT612" s="18" t="s">
        <v>158</v>
      </c>
      <c r="AU612" s="18" t="s">
        <v>84</v>
      </c>
    </row>
    <row r="613" s="2" customFormat="1" ht="44.25" customHeight="1">
      <c r="A613" s="39"/>
      <c r="B613" s="40"/>
      <c r="C613" s="213" t="s">
        <v>748</v>
      </c>
      <c r="D613" s="213" t="s">
        <v>140</v>
      </c>
      <c r="E613" s="214" t="s">
        <v>749</v>
      </c>
      <c r="F613" s="215" t="s">
        <v>750</v>
      </c>
      <c r="G613" s="216" t="s">
        <v>226</v>
      </c>
      <c r="H613" s="217">
        <v>78</v>
      </c>
      <c r="I613" s="218"/>
      <c r="J613" s="219">
        <f>ROUND(I613*H613,2)</f>
        <v>0</v>
      </c>
      <c r="K613" s="215" t="s">
        <v>282</v>
      </c>
      <c r="L613" s="45"/>
      <c r="M613" s="220" t="s">
        <v>19</v>
      </c>
      <c r="N613" s="221" t="s">
        <v>46</v>
      </c>
      <c r="O613" s="85"/>
      <c r="P613" s="222">
        <f>O613*H613</f>
        <v>0</v>
      </c>
      <c r="Q613" s="222">
        <v>0.00012</v>
      </c>
      <c r="R613" s="222">
        <f>Q613*H613</f>
        <v>0.0093600000000000003</v>
      </c>
      <c r="S613" s="222">
        <v>5.0000000000000002E-05</v>
      </c>
      <c r="T613" s="223">
        <f>S613*H613</f>
        <v>0.0039000000000000003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24" t="s">
        <v>189</v>
      </c>
      <c r="AT613" s="224" t="s">
        <v>140</v>
      </c>
      <c r="AU613" s="224" t="s">
        <v>84</v>
      </c>
      <c r="AY613" s="18" t="s">
        <v>137</v>
      </c>
      <c r="BE613" s="225">
        <f>IF(N613="základní",J613,0)</f>
        <v>0</v>
      </c>
      <c r="BF613" s="225">
        <f>IF(N613="snížená",J613,0)</f>
        <v>0</v>
      </c>
      <c r="BG613" s="225">
        <f>IF(N613="zákl. přenesená",J613,0)</f>
        <v>0</v>
      </c>
      <c r="BH613" s="225">
        <f>IF(N613="sníž. přenesená",J613,0)</f>
        <v>0</v>
      </c>
      <c r="BI613" s="225">
        <f>IF(N613="nulová",J613,0)</f>
        <v>0</v>
      </c>
      <c r="BJ613" s="18" t="s">
        <v>82</v>
      </c>
      <c r="BK613" s="225">
        <f>ROUND(I613*H613,2)</f>
        <v>0</v>
      </c>
      <c r="BL613" s="18" t="s">
        <v>189</v>
      </c>
      <c r="BM613" s="224" t="s">
        <v>751</v>
      </c>
    </row>
    <row r="614" s="2" customFormat="1">
      <c r="A614" s="39"/>
      <c r="B614" s="40"/>
      <c r="C614" s="41"/>
      <c r="D614" s="268" t="s">
        <v>284</v>
      </c>
      <c r="E614" s="41"/>
      <c r="F614" s="269" t="s">
        <v>752</v>
      </c>
      <c r="G614" s="41"/>
      <c r="H614" s="41"/>
      <c r="I614" s="228"/>
      <c r="J614" s="41"/>
      <c r="K614" s="41"/>
      <c r="L614" s="45"/>
      <c r="M614" s="229"/>
      <c r="N614" s="230"/>
      <c r="O614" s="85"/>
      <c r="P614" s="85"/>
      <c r="Q614" s="85"/>
      <c r="R614" s="85"/>
      <c r="S614" s="85"/>
      <c r="T614" s="86"/>
      <c r="U614" s="39"/>
      <c r="V614" s="39"/>
      <c r="W614" s="39"/>
      <c r="X614" s="39"/>
      <c r="Y614" s="39"/>
      <c r="Z614" s="39"/>
      <c r="AA614" s="39"/>
      <c r="AB614" s="39"/>
      <c r="AC614" s="39"/>
      <c r="AD614" s="39"/>
      <c r="AE614" s="39"/>
      <c r="AT614" s="18" t="s">
        <v>284</v>
      </c>
      <c r="AU614" s="18" t="s">
        <v>84</v>
      </c>
    </row>
    <row r="615" s="13" customFormat="1">
      <c r="A615" s="13"/>
      <c r="B615" s="236"/>
      <c r="C615" s="237"/>
      <c r="D615" s="226" t="s">
        <v>228</v>
      </c>
      <c r="E615" s="238" t="s">
        <v>19</v>
      </c>
      <c r="F615" s="239" t="s">
        <v>651</v>
      </c>
      <c r="G615" s="237"/>
      <c r="H615" s="238" t="s">
        <v>19</v>
      </c>
      <c r="I615" s="240"/>
      <c r="J615" s="237"/>
      <c r="K615" s="237"/>
      <c r="L615" s="241"/>
      <c r="M615" s="242"/>
      <c r="N615" s="243"/>
      <c r="O615" s="243"/>
      <c r="P615" s="243"/>
      <c r="Q615" s="243"/>
      <c r="R615" s="243"/>
      <c r="S615" s="243"/>
      <c r="T615" s="24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5" t="s">
        <v>228</v>
      </c>
      <c r="AU615" s="245" t="s">
        <v>84</v>
      </c>
      <c r="AV615" s="13" t="s">
        <v>82</v>
      </c>
      <c r="AW615" s="13" t="s">
        <v>37</v>
      </c>
      <c r="AX615" s="13" t="s">
        <v>75</v>
      </c>
      <c r="AY615" s="245" t="s">
        <v>137</v>
      </c>
    </row>
    <row r="616" s="14" customFormat="1">
      <c r="A616" s="14"/>
      <c r="B616" s="246"/>
      <c r="C616" s="247"/>
      <c r="D616" s="226" t="s">
        <v>228</v>
      </c>
      <c r="E616" s="248" t="s">
        <v>19</v>
      </c>
      <c r="F616" s="249" t="s">
        <v>289</v>
      </c>
      <c r="G616" s="247"/>
      <c r="H616" s="250">
        <v>32</v>
      </c>
      <c r="I616" s="251"/>
      <c r="J616" s="247"/>
      <c r="K616" s="247"/>
      <c r="L616" s="252"/>
      <c r="M616" s="253"/>
      <c r="N616" s="254"/>
      <c r="O616" s="254"/>
      <c r="P616" s="254"/>
      <c r="Q616" s="254"/>
      <c r="R616" s="254"/>
      <c r="S616" s="254"/>
      <c r="T616" s="25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6" t="s">
        <v>228</v>
      </c>
      <c r="AU616" s="256" t="s">
        <v>84</v>
      </c>
      <c r="AV616" s="14" t="s">
        <v>84</v>
      </c>
      <c r="AW616" s="14" t="s">
        <v>37</v>
      </c>
      <c r="AX616" s="14" t="s">
        <v>75</v>
      </c>
      <c r="AY616" s="256" t="s">
        <v>137</v>
      </c>
    </row>
    <row r="617" s="13" customFormat="1">
      <c r="A617" s="13"/>
      <c r="B617" s="236"/>
      <c r="C617" s="237"/>
      <c r="D617" s="226" t="s">
        <v>228</v>
      </c>
      <c r="E617" s="238" t="s">
        <v>19</v>
      </c>
      <c r="F617" s="239" t="s">
        <v>329</v>
      </c>
      <c r="G617" s="237"/>
      <c r="H617" s="238" t="s">
        <v>19</v>
      </c>
      <c r="I617" s="240"/>
      <c r="J617" s="237"/>
      <c r="K617" s="237"/>
      <c r="L617" s="241"/>
      <c r="M617" s="242"/>
      <c r="N617" s="243"/>
      <c r="O617" s="243"/>
      <c r="P617" s="243"/>
      <c r="Q617" s="243"/>
      <c r="R617" s="243"/>
      <c r="S617" s="243"/>
      <c r="T617" s="24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5" t="s">
        <v>228</v>
      </c>
      <c r="AU617" s="245" t="s">
        <v>84</v>
      </c>
      <c r="AV617" s="13" t="s">
        <v>82</v>
      </c>
      <c r="AW617" s="13" t="s">
        <v>37</v>
      </c>
      <c r="AX617" s="13" t="s">
        <v>75</v>
      </c>
      <c r="AY617" s="245" t="s">
        <v>137</v>
      </c>
    </row>
    <row r="618" s="14" customFormat="1">
      <c r="A618" s="14"/>
      <c r="B618" s="246"/>
      <c r="C618" s="247"/>
      <c r="D618" s="226" t="s">
        <v>228</v>
      </c>
      <c r="E618" s="248" t="s">
        <v>19</v>
      </c>
      <c r="F618" s="249" t="s">
        <v>443</v>
      </c>
      <c r="G618" s="247"/>
      <c r="H618" s="250">
        <v>46</v>
      </c>
      <c r="I618" s="251"/>
      <c r="J618" s="247"/>
      <c r="K618" s="247"/>
      <c r="L618" s="252"/>
      <c r="M618" s="253"/>
      <c r="N618" s="254"/>
      <c r="O618" s="254"/>
      <c r="P618" s="254"/>
      <c r="Q618" s="254"/>
      <c r="R618" s="254"/>
      <c r="S618" s="254"/>
      <c r="T618" s="25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6" t="s">
        <v>228</v>
      </c>
      <c r="AU618" s="256" t="s">
        <v>84</v>
      </c>
      <c r="AV618" s="14" t="s">
        <v>84</v>
      </c>
      <c r="AW618" s="14" t="s">
        <v>37</v>
      </c>
      <c r="AX618" s="14" t="s">
        <v>75</v>
      </c>
      <c r="AY618" s="256" t="s">
        <v>137</v>
      </c>
    </row>
    <row r="619" s="15" customFormat="1">
      <c r="A619" s="15"/>
      <c r="B619" s="257"/>
      <c r="C619" s="258"/>
      <c r="D619" s="226" t="s">
        <v>228</v>
      </c>
      <c r="E619" s="259" t="s">
        <v>19</v>
      </c>
      <c r="F619" s="260" t="s">
        <v>237</v>
      </c>
      <c r="G619" s="258"/>
      <c r="H619" s="261">
        <v>78</v>
      </c>
      <c r="I619" s="262"/>
      <c r="J619" s="258"/>
      <c r="K619" s="258"/>
      <c r="L619" s="263"/>
      <c r="M619" s="264"/>
      <c r="N619" s="265"/>
      <c r="O619" s="265"/>
      <c r="P619" s="265"/>
      <c r="Q619" s="265"/>
      <c r="R619" s="265"/>
      <c r="S619" s="265"/>
      <c r="T619" s="266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T619" s="267" t="s">
        <v>228</v>
      </c>
      <c r="AU619" s="267" t="s">
        <v>84</v>
      </c>
      <c r="AV619" s="15" t="s">
        <v>155</v>
      </c>
      <c r="AW619" s="15" t="s">
        <v>37</v>
      </c>
      <c r="AX619" s="15" t="s">
        <v>82</v>
      </c>
      <c r="AY619" s="267" t="s">
        <v>137</v>
      </c>
    </row>
    <row r="620" s="2" customFormat="1" ht="24.15" customHeight="1">
      <c r="A620" s="39"/>
      <c r="B620" s="40"/>
      <c r="C620" s="213" t="s">
        <v>753</v>
      </c>
      <c r="D620" s="213" t="s">
        <v>140</v>
      </c>
      <c r="E620" s="214" t="s">
        <v>754</v>
      </c>
      <c r="F620" s="215" t="s">
        <v>755</v>
      </c>
      <c r="G620" s="216" t="s">
        <v>226</v>
      </c>
      <c r="H620" s="217">
        <v>2</v>
      </c>
      <c r="I620" s="218"/>
      <c r="J620" s="219">
        <f>ROUND(I620*H620,2)</f>
        <v>0</v>
      </c>
      <c r="K620" s="215" t="s">
        <v>19</v>
      </c>
      <c r="L620" s="45"/>
      <c r="M620" s="220" t="s">
        <v>19</v>
      </c>
      <c r="N620" s="221" t="s">
        <v>46</v>
      </c>
      <c r="O620" s="85"/>
      <c r="P620" s="222">
        <f>O620*H620</f>
        <v>0</v>
      </c>
      <c r="Q620" s="222">
        <v>0</v>
      </c>
      <c r="R620" s="222">
        <f>Q620*H620</f>
        <v>0</v>
      </c>
      <c r="S620" s="222">
        <v>5.0000000000000002E-05</v>
      </c>
      <c r="T620" s="223">
        <f>S620*H620</f>
        <v>0.00010000000000000001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24" t="s">
        <v>189</v>
      </c>
      <c r="AT620" s="224" t="s">
        <v>140</v>
      </c>
      <c r="AU620" s="224" t="s">
        <v>84</v>
      </c>
      <c r="AY620" s="18" t="s">
        <v>137</v>
      </c>
      <c r="BE620" s="225">
        <f>IF(N620="základní",J620,0)</f>
        <v>0</v>
      </c>
      <c r="BF620" s="225">
        <f>IF(N620="snížená",J620,0)</f>
        <v>0</v>
      </c>
      <c r="BG620" s="225">
        <f>IF(N620="zákl. přenesená",J620,0)</f>
        <v>0</v>
      </c>
      <c r="BH620" s="225">
        <f>IF(N620="sníž. přenesená",J620,0)</f>
        <v>0</v>
      </c>
      <c r="BI620" s="225">
        <f>IF(N620="nulová",J620,0)</f>
        <v>0</v>
      </c>
      <c r="BJ620" s="18" t="s">
        <v>82</v>
      </c>
      <c r="BK620" s="225">
        <f>ROUND(I620*H620,2)</f>
        <v>0</v>
      </c>
      <c r="BL620" s="18" t="s">
        <v>189</v>
      </c>
      <c r="BM620" s="224" t="s">
        <v>756</v>
      </c>
    </row>
    <row r="621" s="13" customFormat="1">
      <c r="A621" s="13"/>
      <c r="B621" s="236"/>
      <c r="C621" s="237"/>
      <c r="D621" s="226" t="s">
        <v>228</v>
      </c>
      <c r="E621" s="238" t="s">
        <v>19</v>
      </c>
      <c r="F621" s="239" t="s">
        <v>651</v>
      </c>
      <c r="G621" s="237"/>
      <c r="H621" s="238" t="s">
        <v>19</v>
      </c>
      <c r="I621" s="240"/>
      <c r="J621" s="237"/>
      <c r="K621" s="237"/>
      <c r="L621" s="241"/>
      <c r="M621" s="242"/>
      <c r="N621" s="243"/>
      <c r="O621" s="243"/>
      <c r="P621" s="243"/>
      <c r="Q621" s="243"/>
      <c r="R621" s="243"/>
      <c r="S621" s="243"/>
      <c r="T621" s="24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5" t="s">
        <v>228</v>
      </c>
      <c r="AU621" s="245" t="s">
        <v>84</v>
      </c>
      <c r="AV621" s="13" t="s">
        <v>82</v>
      </c>
      <c r="AW621" s="13" t="s">
        <v>37</v>
      </c>
      <c r="AX621" s="13" t="s">
        <v>75</v>
      </c>
      <c r="AY621" s="245" t="s">
        <v>137</v>
      </c>
    </row>
    <row r="622" s="14" customFormat="1">
      <c r="A622" s="14"/>
      <c r="B622" s="246"/>
      <c r="C622" s="247"/>
      <c r="D622" s="226" t="s">
        <v>228</v>
      </c>
      <c r="E622" s="248" t="s">
        <v>19</v>
      </c>
      <c r="F622" s="249" t="s">
        <v>82</v>
      </c>
      <c r="G622" s="247"/>
      <c r="H622" s="250">
        <v>1</v>
      </c>
      <c r="I622" s="251"/>
      <c r="J622" s="247"/>
      <c r="K622" s="247"/>
      <c r="L622" s="252"/>
      <c r="M622" s="253"/>
      <c r="N622" s="254"/>
      <c r="O622" s="254"/>
      <c r="P622" s="254"/>
      <c r="Q622" s="254"/>
      <c r="R622" s="254"/>
      <c r="S622" s="254"/>
      <c r="T622" s="25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6" t="s">
        <v>228</v>
      </c>
      <c r="AU622" s="256" t="s">
        <v>84</v>
      </c>
      <c r="AV622" s="14" t="s">
        <v>84</v>
      </c>
      <c r="AW622" s="14" t="s">
        <v>37</v>
      </c>
      <c r="AX622" s="14" t="s">
        <v>75</v>
      </c>
      <c r="AY622" s="256" t="s">
        <v>137</v>
      </c>
    </row>
    <row r="623" s="13" customFormat="1">
      <c r="A623" s="13"/>
      <c r="B623" s="236"/>
      <c r="C623" s="237"/>
      <c r="D623" s="226" t="s">
        <v>228</v>
      </c>
      <c r="E623" s="238" t="s">
        <v>19</v>
      </c>
      <c r="F623" s="239" t="s">
        <v>329</v>
      </c>
      <c r="G623" s="237"/>
      <c r="H623" s="238" t="s">
        <v>19</v>
      </c>
      <c r="I623" s="240"/>
      <c r="J623" s="237"/>
      <c r="K623" s="237"/>
      <c r="L623" s="241"/>
      <c r="M623" s="242"/>
      <c r="N623" s="243"/>
      <c r="O623" s="243"/>
      <c r="P623" s="243"/>
      <c r="Q623" s="243"/>
      <c r="R623" s="243"/>
      <c r="S623" s="243"/>
      <c r="T623" s="24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5" t="s">
        <v>228</v>
      </c>
      <c r="AU623" s="245" t="s">
        <v>84</v>
      </c>
      <c r="AV623" s="13" t="s">
        <v>82</v>
      </c>
      <c r="AW623" s="13" t="s">
        <v>37</v>
      </c>
      <c r="AX623" s="13" t="s">
        <v>75</v>
      </c>
      <c r="AY623" s="245" t="s">
        <v>137</v>
      </c>
    </row>
    <row r="624" s="14" customFormat="1">
      <c r="A624" s="14"/>
      <c r="B624" s="246"/>
      <c r="C624" s="247"/>
      <c r="D624" s="226" t="s">
        <v>228</v>
      </c>
      <c r="E624" s="248" t="s">
        <v>19</v>
      </c>
      <c r="F624" s="249" t="s">
        <v>82</v>
      </c>
      <c r="G624" s="247"/>
      <c r="H624" s="250">
        <v>1</v>
      </c>
      <c r="I624" s="251"/>
      <c r="J624" s="247"/>
      <c r="K624" s="247"/>
      <c r="L624" s="252"/>
      <c r="M624" s="253"/>
      <c r="N624" s="254"/>
      <c r="O624" s="254"/>
      <c r="P624" s="254"/>
      <c r="Q624" s="254"/>
      <c r="R624" s="254"/>
      <c r="S624" s="254"/>
      <c r="T624" s="25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6" t="s">
        <v>228</v>
      </c>
      <c r="AU624" s="256" t="s">
        <v>84</v>
      </c>
      <c r="AV624" s="14" t="s">
        <v>84</v>
      </c>
      <c r="AW624" s="14" t="s">
        <v>37</v>
      </c>
      <c r="AX624" s="14" t="s">
        <v>75</v>
      </c>
      <c r="AY624" s="256" t="s">
        <v>137</v>
      </c>
    </row>
    <row r="625" s="15" customFormat="1">
      <c r="A625" s="15"/>
      <c r="B625" s="257"/>
      <c r="C625" s="258"/>
      <c r="D625" s="226" t="s">
        <v>228</v>
      </c>
      <c r="E625" s="259" t="s">
        <v>19</v>
      </c>
      <c r="F625" s="260" t="s">
        <v>237</v>
      </c>
      <c r="G625" s="258"/>
      <c r="H625" s="261">
        <v>2</v>
      </c>
      <c r="I625" s="262"/>
      <c r="J625" s="258"/>
      <c r="K625" s="258"/>
      <c r="L625" s="263"/>
      <c r="M625" s="264"/>
      <c r="N625" s="265"/>
      <c r="O625" s="265"/>
      <c r="P625" s="265"/>
      <c r="Q625" s="265"/>
      <c r="R625" s="265"/>
      <c r="S625" s="265"/>
      <c r="T625" s="266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67" t="s">
        <v>228</v>
      </c>
      <c r="AU625" s="267" t="s">
        <v>84</v>
      </c>
      <c r="AV625" s="15" t="s">
        <v>155</v>
      </c>
      <c r="AW625" s="15" t="s">
        <v>37</v>
      </c>
      <c r="AX625" s="15" t="s">
        <v>82</v>
      </c>
      <c r="AY625" s="267" t="s">
        <v>137</v>
      </c>
    </row>
    <row r="626" s="2" customFormat="1" ht="44.25" customHeight="1">
      <c r="A626" s="39"/>
      <c r="B626" s="40"/>
      <c r="C626" s="213" t="s">
        <v>757</v>
      </c>
      <c r="D626" s="213" t="s">
        <v>140</v>
      </c>
      <c r="E626" s="214" t="s">
        <v>758</v>
      </c>
      <c r="F626" s="215" t="s">
        <v>759</v>
      </c>
      <c r="G626" s="216" t="s">
        <v>226</v>
      </c>
      <c r="H626" s="217">
        <v>3</v>
      </c>
      <c r="I626" s="218"/>
      <c r="J626" s="219">
        <f>ROUND(I626*H626,2)</f>
        <v>0</v>
      </c>
      <c r="K626" s="215" t="s">
        <v>282</v>
      </c>
      <c r="L626" s="45"/>
      <c r="M626" s="220" t="s">
        <v>19</v>
      </c>
      <c r="N626" s="221" t="s">
        <v>46</v>
      </c>
      <c r="O626" s="85"/>
      <c r="P626" s="222">
        <f>O626*H626</f>
        <v>0</v>
      </c>
      <c r="Q626" s="222">
        <v>0</v>
      </c>
      <c r="R626" s="222">
        <f>Q626*H626</f>
        <v>0</v>
      </c>
      <c r="S626" s="222">
        <v>0.00010000000000000001</v>
      </c>
      <c r="T626" s="223">
        <f>S626*H626</f>
        <v>0.00030000000000000003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24" t="s">
        <v>189</v>
      </c>
      <c r="AT626" s="224" t="s">
        <v>140</v>
      </c>
      <c r="AU626" s="224" t="s">
        <v>84</v>
      </c>
      <c r="AY626" s="18" t="s">
        <v>137</v>
      </c>
      <c r="BE626" s="225">
        <f>IF(N626="základní",J626,0)</f>
        <v>0</v>
      </c>
      <c r="BF626" s="225">
        <f>IF(N626="snížená",J626,0)</f>
        <v>0</v>
      </c>
      <c r="BG626" s="225">
        <f>IF(N626="zákl. přenesená",J626,0)</f>
        <v>0</v>
      </c>
      <c r="BH626" s="225">
        <f>IF(N626="sníž. přenesená",J626,0)</f>
        <v>0</v>
      </c>
      <c r="BI626" s="225">
        <f>IF(N626="nulová",J626,0)</f>
        <v>0</v>
      </c>
      <c r="BJ626" s="18" t="s">
        <v>82</v>
      </c>
      <c r="BK626" s="225">
        <f>ROUND(I626*H626,2)</f>
        <v>0</v>
      </c>
      <c r="BL626" s="18" t="s">
        <v>189</v>
      </c>
      <c r="BM626" s="224" t="s">
        <v>760</v>
      </c>
    </row>
    <row r="627" s="2" customFormat="1">
      <c r="A627" s="39"/>
      <c r="B627" s="40"/>
      <c r="C627" s="41"/>
      <c r="D627" s="268" t="s">
        <v>284</v>
      </c>
      <c r="E627" s="41"/>
      <c r="F627" s="269" t="s">
        <v>761</v>
      </c>
      <c r="G627" s="41"/>
      <c r="H627" s="41"/>
      <c r="I627" s="228"/>
      <c r="J627" s="41"/>
      <c r="K627" s="41"/>
      <c r="L627" s="45"/>
      <c r="M627" s="229"/>
      <c r="N627" s="230"/>
      <c r="O627" s="85"/>
      <c r="P627" s="85"/>
      <c r="Q627" s="85"/>
      <c r="R627" s="85"/>
      <c r="S627" s="85"/>
      <c r="T627" s="86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284</v>
      </c>
      <c r="AU627" s="18" t="s">
        <v>84</v>
      </c>
    </row>
    <row r="628" s="13" customFormat="1">
      <c r="A628" s="13"/>
      <c r="B628" s="236"/>
      <c r="C628" s="237"/>
      <c r="D628" s="226" t="s">
        <v>228</v>
      </c>
      <c r="E628" s="238" t="s">
        <v>19</v>
      </c>
      <c r="F628" s="239" t="s">
        <v>312</v>
      </c>
      <c r="G628" s="237"/>
      <c r="H628" s="238" t="s">
        <v>19</v>
      </c>
      <c r="I628" s="240"/>
      <c r="J628" s="237"/>
      <c r="K628" s="237"/>
      <c r="L628" s="241"/>
      <c r="M628" s="242"/>
      <c r="N628" s="243"/>
      <c r="O628" s="243"/>
      <c r="P628" s="243"/>
      <c r="Q628" s="243"/>
      <c r="R628" s="243"/>
      <c r="S628" s="243"/>
      <c r="T628" s="24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5" t="s">
        <v>228</v>
      </c>
      <c r="AU628" s="245" t="s">
        <v>84</v>
      </c>
      <c r="AV628" s="13" t="s">
        <v>82</v>
      </c>
      <c r="AW628" s="13" t="s">
        <v>37</v>
      </c>
      <c r="AX628" s="13" t="s">
        <v>75</v>
      </c>
      <c r="AY628" s="245" t="s">
        <v>137</v>
      </c>
    </row>
    <row r="629" s="14" customFormat="1">
      <c r="A629" s="14"/>
      <c r="B629" s="246"/>
      <c r="C629" s="247"/>
      <c r="D629" s="226" t="s">
        <v>228</v>
      </c>
      <c r="E629" s="248" t="s">
        <v>19</v>
      </c>
      <c r="F629" s="249" t="s">
        <v>75</v>
      </c>
      <c r="G629" s="247"/>
      <c r="H629" s="250">
        <v>0</v>
      </c>
      <c r="I629" s="251"/>
      <c r="J629" s="247"/>
      <c r="K629" s="247"/>
      <c r="L629" s="252"/>
      <c r="M629" s="253"/>
      <c r="N629" s="254"/>
      <c r="O629" s="254"/>
      <c r="P629" s="254"/>
      <c r="Q629" s="254"/>
      <c r="R629" s="254"/>
      <c r="S629" s="254"/>
      <c r="T629" s="25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6" t="s">
        <v>228</v>
      </c>
      <c r="AU629" s="256" t="s">
        <v>84</v>
      </c>
      <c r="AV629" s="14" t="s">
        <v>84</v>
      </c>
      <c r="AW629" s="14" t="s">
        <v>37</v>
      </c>
      <c r="AX629" s="14" t="s">
        <v>75</v>
      </c>
      <c r="AY629" s="256" t="s">
        <v>137</v>
      </c>
    </row>
    <row r="630" s="13" customFormat="1">
      <c r="A630" s="13"/>
      <c r="B630" s="236"/>
      <c r="C630" s="237"/>
      <c r="D630" s="226" t="s">
        <v>228</v>
      </c>
      <c r="E630" s="238" t="s">
        <v>19</v>
      </c>
      <c r="F630" s="239" t="s">
        <v>329</v>
      </c>
      <c r="G630" s="237"/>
      <c r="H630" s="238" t="s">
        <v>19</v>
      </c>
      <c r="I630" s="240"/>
      <c r="J630" s="237"/>
      <c r="K630" s="237"/>
      <c r="L630" s="241"/>
      <c r="M630" s="242"/>
      <c r="N630" s="243"/>
      <c r="O630" s="243"/>
      <c r="P630" s="243"/>
      <c r="Q630" s="243"/>
      <c r="R630" s="243"/>
      <c r="S630" s="243"/>
      <c r="T630" s="244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45" t="s">
        <v>228</v>
      </c>
      <c r="AU630" s="245" t="s">
        <v>84</v>
      </c>
      <c r="AV630" s="13" t="s">
        <v>82</v>
      </c>
      <c r="AW630" s="13" t="s">
        <v>37</v>
      </c>
      <c r="AX630" s="13" t="s">
        <v>75</v>
      </c>
      <c r="AY630" s="245" t="s">
        <v>137</v>
      </c>
    </row>
    <row r="631" s="14" customFormat="1">
      <c r="A631" s="14"/>
      <c r="B631" s="246"/>
      <c r="C631" s="247"/>
      <c r="D631" s="226" t="s">
        <v>228</v>
      </c>
      <c r="E631" s="248" t="s">
        <v>19</v>
      </c>
      <c r="F631" s="249" t="s">
        <v>151</v>
      </c>
      <c r="G631" s="247"/>
      <c r="H631" s="250">
        <v>3</v>
      </c>
      <c r="I631" s="251"/>
      <c r="J631" s="247"/>
      <c r="K631" s="247"/>
      <c r="L631" s="252"/>
      <c r="M631" s="253"/>
      <c r="N631" s="254"/>
      <c r="O631" s="254"/>
      <c r="P631" s="254"/>
      <c r="Q631" s="254"/>
      <c r="R631" s="254"/>
      <c r="S631" s="254"/>
      <c r="T631" s="25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6" t="s">
        <v>228</v>
      </c>
      <c r="AU631" s="256" t="s">
        <v>84</v>
      </c>
      <c r="AV631" s="14" t="s">
        <v>84</v>
      </c>
      <c r="AW631" s="14" t="s">
        <v>37</v>
      </c>
      <c r="AX631" s="14" t="s">
        <v>75</v>
      </c>
      <c r="AY631" s="256" t="s">
        <v>137</v>
      </c>
    </row>
    <row r="632" s="15" customFormat="1">
      <c r="A632" s="15"/>
      <c r="B632" s="257"/>
      <c r="C632" s="258"/>
      <c r="D632" s="226" t="s">
        <v>228</v>
      </c>
      <c r="E632" s="259" t="s">
        <v>19</v>
      </c>
      <c r="F632" s="260" t="s">
        <v>237</v>
      </c>
      <c r="G632" s="258"/>
      <c r="H632" s="261">
        <v>3</v>
      </c>
      <c r="I632" s="262"/>
      <c r="J632" s="258"/>
      <c r="K632" s="258"/>
      <c r="L632" s="263"/>
      <c r="M632" s="264"/>
      <c r="N632" s="265"/>
      <c r="O632" s="265"/>
      <c r="P632" s="265"/>
      <c r="Q632" s="265"/>
      <c r="R632" s="265"/>
      <c r="S632" s="265"/>
      <c r="T632" s="266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T632" s="267" t="s">
        <v>228</v>
      </c>
      <c r="AU632" s="267" t="s">
        <v>84</v>
      </c>
      <c r="AV632" s="15" t="s">
        <v>155</v>
      </c>
      <c r="AW632" s="15" t="s">
        <v>37</v>
      </c>
      <c r="AX632" s="15" t="s">
        <v>82</v>
      </c>
      <c r="AY632" s="267" t="s">
        <v>137</v>
      </c>
    </row>
    <row r="633" s="2" customFormat="1" ht="49.05" customHeight="1">
      <c r="A633" s="39"/>
      <c r="B633" s="40"/>
      <c r="C633" s="213" t="s">
        <v>762</v>
      </c>
      <c r="D633" s="213" t="s">
        <v>140</v>
      </c>
      <c r="E633" s="214" t="s">
        <v>763</v>
      </c>
      <c r="F633" s="215" t="s">
        <v>764</v>
      </c>
      <c r="G633" s="216" t="s">
        <v>226</v>
      </c>
      <c r="H633" s="217">
        <v>22</v>
      </c>
      <c r="I633" s="218"/>
      <c r="J633" s="219">
        <f>ROUND(I633*H633,2)</f>
        <v>0</v>
      </c>
      <c r="K633" s="215" t="s">
        <v>282</v>
      </c>
      <c r="L633" s="45"/>
      <c r="M633" s="220" t="s">
        <v>19</v>
      </c>
      <c r="N633" s="221" t="s">
        <v>46</v>
      </c>
      <c r="O633" s="85"/>
      <c r="P633" s="222">
        <f>O633*H633</f>
        <v>0</v>
      </c>
      <c r="Q633" s="222">
        <v>0.00012</v>
      </c>
      <c r="R633" s="222">
        <f>Q633*H633</f>
        <v>0.00264</v>
      </c>
      <c r="S633" s="222">
        <v>5.0000000000000002E-05</v>
      </c>
      <c r="T633" s="223">
        <f>S633*H633</f>
        <v>0.0011000000000000001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24" t="s">
        <v>189</v>
      </c>
      <c r="AT633" s="224" t="s">
        <v>140</v>
      </c>
      <c r="AU633" s="224" t="s">
        <v>84</v>
      </c>
      <c r="AY633" s="18" t="s">
        <v>137</v>
      </c>
      <c r="BE633" s="225">
        <f>IF(N633="základní",J633,0)</f>
        <v>0</v>
      </c>
      <c r="BF633" s="225">
        <f>IF(N633="snížená",J633,0)</f>
        <v>0</v>
      </c>
      <c r="BG633" s="225">
        <f>IF(N633="zákl. přenesená",J633,0)</f>
        <v>0</v>
      </c>
      <c r="BH633" s="225">
        <f>IF(N633="sníž. přenesená",J633,0)</f>
        <v>0</v>
      </c>
      <c r="BI633" s="225">
        <f>IF(N633="nulová",J633,0)</f>
        <v>0</v>
      </c>
      <c r="BJ633" s="18" t="s">
        <v>82</v>
      </c>
      <c r="BK633" s="225">
        <f>ROUND(I633*H633,2)</f>
        <v>0</v>
      </c>
      <c r="BL633" s="18" t="s">
        <v>189</v>
      </c>
      <c r="BM633" s="224" t="s">
        <v>765</v>
      </c>
    </row>
    <row r="634" s="2" customFormat="1">
      <c r="A634" s="39"/>
      <c r="B634" s="40"/>
      <c r="C634" s="41"/>
      <c r="D634" s="268" t="s">
        <v>284</v>
      </c>
      <c r="E634" s="41"/>
      <c r="F634" s="269" t="s">
        <v>766</v>
      </c>
      <c r="G634" s="41"/>
      <c r="H634" s="41"/>
      <c r="I634" s="228"/>
      <c r="J634" s="41"/>
      <c r="K634" s="41"/>
      <c r="L634" s="45"/>
      <c r="M634" s="229"/>
      <c r="N634" s="230"/>
      <c r="O634" s="85"/>
      <c r="P634" s="85"/>
      <c r="Q634" s="85"/>
      <c r="R634" s="85"/>
      <c r="S634" s="85"/>
      <c r="T634" s="86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284</v>
      </c>
      <c r="AU634" s="18" t="s">
        <v>84</v>
      </c>
    </row>
    <row r="635" s="13" customFormat="1">
      <c r="A635" s="13"/>
      <c r="B635" s="236"/>
      <c r="C635" s="237"/>
      <c r="D635" s="226" t="s">
        <v>228</v>
      </c>
      <c r="E635" s="238" t="s">
        <v>19</v>
      </c>
      <c r="F635" s="239" t="s">
        <v>651</v>
      </c>
      <c r="G635" s="237"/>
      <c r="H635" s="238" t="s">
        <v>19</v>
      </c>
      <c r="I635" s="240"/>
      <c r="J635" s="237"/>
      <c r="K635" s="237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228</v>
      </c>
      <c r="AU635" s="245" t="s">
        <v>84</v>
      </c>
      <c r="AV635" s="13" t="s">
        <v>82</v>
      </c>
      <c r="AW635" s="13" t="s">
        <v>37</v>
      </c>
      <c r="AX635" s="13" t="s">
        <v>75</v>
      </c>
      <c r="AY635" s="245" t="s">
        <v>137</v>
      </c>
    </row>
    <row r="636" s="14" customFormat="1">
      <c r="A636" s="14"/>
      <c r="B636" s="246"/>
      <c r="C636" s="247"/>
      <c r="D636" s="226" t="s">
        <v>228</v>
      </c>
      <c r="E636" s="248" t="s">
        <v>19</v>
      </c>
      <c r="F636" s="249" t="s">
        <v>171</v>
      </c>
      <c r="G636" s="247"/>
      <c r="H636" s="250">
        <v>8</v>
      </c>
      <c r="I636" s="251"/>
      <c r="J636" s="247"/>
      <c r="K636" s="247"/>
      <c r="L636" s="252"/>
      <c r="M636" s="253"/>
      <c r="N636" s="254"/>
      <c r="O636" s="254"/>
      <c r="P636" s="254"/>
      <c r="Q636" s="254"/>
      <c r="R636" s="254"/>
      <c r="S636" s="254"/>
      <c r="T636" s="25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6" t="s">
        <v>228</v>
      </c>
      <c r="AU636" s="256" t="s">
        <v>84</v>
      </c>
      <c r="AV636" s="14" t="s">
        <v>84</v>
      </c>
      <c r="AW636" s="14" t="s">
        <v>37</v>
      </c>
      <c r="AX636" s="14" t="s">
        <v>75</v>
      </c>
      <c r="AY636" s="256" t="s">
        <v>137</v>
      </c>
    </row>
    <row r="637" s="13" customFormat="1">
      <c r="A637" s="13"/>
      <c r="B637" s="236"/>
      <c r="C637" s="237"/>
      <c r="D637" s="226" t="s">
        <v>228</v>
      </c>
      <c r="E637" s="238" t="s">
        <v>19</v>
      </c>
      <c r="F637" s="239" t="s">
        <v>329</v>
      </c>
      <c r="G637" s="237"/>
      <c r="H637" s="238" t="s">
        <v>19</v>
      </c>
      <c r="I637" s="240"/>
      <c r="J637" s="237"/>
      <c r="K637" s="237"/>
      <c r="L637" s="241"/>
      <c r="M637" s="242"/>
      <c r="N637" s="243"/>
      <c r="O637" s="243"/>
      <c r="P637" s="243"/>
      <c r="Q637" s="243"/>
      <c r="R637" s="243"/>
      <c r="S637" s="243"/>
      <c r="T637" s="24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5" t="s">
        <v>228</v>
      </c>
      <c r="AU637" s="245" t="s">
        <v>84</v>
      </c>
      <c r="AV637" s="13" t="s">
        <v>82</v>
      </c>
      <c r="AW637" s="13" t="s">
        <v>37</v>
      </c>
      <c r="AX637" s="13" t="s">
        <v>75</v>
      </c>
      <c r="AY637" s="245" t="s">
        <v>137</v>
      </c>
    </row>
    <row r="638" s="14" customFormat="1">
      <c r="A638" s="14"/>
      <c r="B638" s="246"/>
      <c r="C638" s="247"/>
      <c r="D638" s="226" t="s">
        <v>228</v>
      </c>
      <c r="E638" s="248" t="s">
        <v>19</v>
      </c>
      <c r="F638" s="249" t="s">
        <v>201</v>
      </c>
      <c r="G638" s="247"/>
      <c r="H638" s="250">
        <v>14</v>
      </c>
      <c r="I638" s="251"/>
      <c r="J638" s="247"/>
      <c r="K638" s="247"/>
      <c r="L638" s="252"/>
      <c r="M638" s="253"/>
      <c r="N638" s="254"/>
      <c r="O638" s="254"/>
      <c r="P638" s="254"/>
      <c r="Q638" s="254"/>
      <c r="R638" s="254"/>
      <c r="S638" s="254"/>
      <c r="T638" s="25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6" t="s">
        <v>228</v>
      </c>
      <c r="AU638" s="256" t="s">
        <v>84</v>
      </c>
      <c r="AV638" s="14" t="s">
        <v>84</v>
      </c>
      <c r="AW638" s="14" t="s">
        <v>37</v>
      </c>
      <c r="AX638" s="14" t="s">
        <v>75</v>
      </c>
      <c r="AY638" s="256" t="s">
        <v>137</v>
      </c>
    </row>
    <row r="639" s="15" customFormat="1">
      <c r="A639" s="15"/>
      <c r="B639" s="257"/>
      <c r="C639" s="258"/>
      <c r="D639" s="226" t="s">
        <v>228</v>
      </c>
      <c r="E639" s="259" t="s">
        <v>19</v>
      </c>
      <c r="F639" s="260" t="s">
        <v>237</v>
      </c>
      <c r="G639" s="258"/>
      <c r="H639" s="261">
        <v>22</v>
      </c>
      <c r="I639" s="262"/>
      <c r="J639" s="258"/>
      <c r="K639" s="258"/>
      <c r="L639" s="263"/>
      <c r="M639" s="264"/>
      <c r="N639" s="265"/>
      <c r="O639" s="265"/>
      <c r="P639" s="265"/>
      <c r="Q639" s="265"/>
      <c r="R639" s="265"/>
      <c r="S639" s="265"/>
      <c r="T639" s="266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T639" s="267" t="s">
        <v>228</v>
      </c>
      <c r="AU639" s="267" t="s">
        <v>84</v>
      </c>
      <c r="AV639" s="15" t="s">
        <v>155</v>
      </c>
      <c r="AW639" s="15" t="s">
        <v>37</v>
      </c>
      <c r="AX639" s="15" t="s">
        <v>82</v>
      </c>
      <c r="AY639" s="267" t="s">
        <v>137</v>
      </c>
    </row>
    <row r="640" s="2" customFormat="1" ht="44.25" customHeight="1">
      <c r="A640" s="39"/>
      <c r="B640" s="40"/>
      <c r="C640" s="213" t="s">
        <v>767</v>
      </c>
      <c r="D640" s="213" t="s">
        <v>140</v>
      </c>
      <c r="E640" s="214" t="s">
        <v>768</v>
      </c>
      <c r="F640" s="215" t="s">
        <v>769</v>
      </c>
      <c r="G640" s="216" t="s">
        <v>226</v>
      </c>
      <c r="H640" s="217">
        <v>3</v>
      </c>
      <c r="I640" s="218"/>
      <c r="J640" s="219">
        <f>ROUND(I640*H640,2)</f>
        <v>0</v>
      </c>
      <c r="K640" s="215" t="s">
        <v>282</v>
      </c>
      <c r="L640" s="45"/>
      <c r="M640" s="220" t="s">
        <v>19</v>
      </c>
      <c r="N640" s="221" t="s">
        <v>46</v>
      </c>
      <c r="O640" s="85"/>
      <c r="P640" s="222">
        <f>O640*H640</f>
        <v>0</v>
      </c>
      <c r="Q640" s="222">
        <v>0</v>
      </c>
      <c r="R640" s="222">
        <f>Q640*H640</f>
        <v>0</v>
      </c>
      <c r="S640" s="222">
        <v>6.0000000000000002E-05</v>
      </c>
      <c r="T640" s="223">
        <f>S640*H640</f>
        <v>0.00018000000000000001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24" t="s">
        <v>189</v>
      </c>
      <c r="AT640" s="224" t="s">
        <v>140</v>
      </c>
      <c r="AU640" s="224" t="s">
        <v>84</v>
      </c>
      <c r="AY640" s="18" t="s">
        <v>137</v>
      </c>
      <c r="BE640" s="225">
        <f>IF(N640="základní",J640,0)</f>
        <v>0</v>
      </c>
      <c r="BF640" s="225">
        <f>IF(N640="snížená",J640,0)</f>
        <v>0</v>
      </c>
      <c r="BG640" s="225">
        <f>IF(N640="zákl. přenesená",J640,0)</f>
        <v>0</v>
      </c>
      <c r="BH640" s="225">
        <f>IF(N640="sníž. přenesená",J640,0)</f>
        <v>0</v>
      </c>
      <c r="BI640" s="225">
        <f>IF(N640="nulová",J640,0)</f>
        <v>0</v>
      </c>
      <c r="BJ640" s="18" t="s">
        <v>82</v>
      </c>
      <c r="BK640" s="225">
        <f>ROUND(I640*H640,2)</f>
        <v>0</v>
      </c>
      <c r="BL640" s="18" t="s">
        <v>189</v>
      </c>
      <c r="BM640" s="224" t="s">
        <v>770</v>
      </c>
    </row>
    <row r="641" s="2" customFormat="1">
      <c r="A641" s="39"/>
      <c r="B641" s="40"/>
      <c r="C641" s="41"/>
      <c r="D641" s="268" t="s">
        <v>284</v>
      </c>
      <c r="E641" s="41"/>
      <c r="F641" s="269" t="s">
        <v>771</v>
      </c>
      <c r="G641" s="41"/>
      <c r="H641" s="41"/>
      <c r="I641" s="228"/>
      <c r="J641" s="41"/>
      <c r="K641" s="41"/>
      <c r="L641" s="45"/>
      <c r="M641" s="229"/>
      <c r="N641" s="230"/>
      <c r="O641" s="85"/>
      <c r="P641" s="85"/>
      <c r="Q641" s="85"/>
      <c r="R641" s="85"/>
      <c r="S641" s="85"/>
      <c r="T641" s="86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284</v>
      </c>
      <c r="AU641" s="18" t="s">
        <v>84</v>
      </c>
    </row>
    <row r="642" s="13" customFormat="1">
      <c r="A642" s="13"/>
      <c r="B642" s="236"/>
      <c r="C642" s="237"/>
      <c r="D642" s="226" t="s">
        <v>228</v>
      </c>
      <c r="E642" s="238" t="s">
        <v>19</v>
      </c>
      <c r="F642" s="239" t="s">
        <v>651</v>
      </c>
      <c r="G642" s="237"/>
      <c r="H642" s="238" t="s">
        <v>19</v>
      </c>
      <c r="I642" s="240"/>
      <c r="J642" s="237"/>
      <c r="K642" s="237"/>
      <c r="L642" s="241"/>
      <c r="M642" s="242"/>
      <c r="N642" s="243"/>
      <c r="O642" s="243"/>
      <c r="P642" s="243"/>
      <c r="Q642" s="243"/>
      <c r="R642" s="243"/>
      <c r="S642" s="243"/>
      <c r="T642" s="24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5" t="s">
        <v>228</v>
      </c>
      <c r="AU642" s="245" t="s">
        <v>84</v>
      </c>
      <c r="AV642" s="13" t="s">
        <v>82</v>
      </c>
      <c r="AW642" s="13" t="s">
        <v>37</v>
      </c>
      <c r="AX642" s="13" t="s">
        <v>75</v>
      </c>
      <c r="AY642" s="245" t="s">
        <v>137</v>
      </c>
    </row>
    <row r="643" s="14" customFormat="1">
      <c r="A643" s="14"/>
      <c r="B643" s="246"/>
      <c r="C643" s="247"/>
      <c r="D643" s="226" t="s">
        <v>228</v>
      </c>
      <c r="E643" s="248" t="s">
        <v>19</v>
      </c>
      <c r="F643" s="249" t="s">
        <v>75</v>
      </c>
      <c r="G643" s="247"/>
      <c r="H643" s="250">
        <v>0</v>
      </c>
      <c r="I643" s="251"/>
      <c r="J643" s="247"/>
      <c r="K643" s="247"/>
      <c r="L643" s="252"/>
      <c r="M643" s="253"/>
      <c r="N643" s="254"/>
      <c r="O643" s="254"/>
      <c r="P643" s="254"/>
      <c r="Q643" s="254"/>
      <c r="R643" s="254"/>
      <c r="S643" s="254"/>
      <c r="T643" s="25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6" t="s">
        <v>228</v>
      </c>
      <c r="AU643" s="256" t="s">
        <v>84</v>
      </c>
      <c r="AV643" s="14" t="s">
        <v>84</v>
      </c>
      <c r="AW643" s="14" t="s">
        <v>37</v>
      </c>
      <c r="AX643" s="14" t="s">
        <v>75</v>
      </c>
      <c r="AY643" s="256" t="s">
        <v>137</v>
      </c>
    </row>
    <row r="644" s="13" customFormat="1">
      <c r="A644" s="13"/>
      <c r="B644" s="236"/>
      <c r="C644" s="237"/>
      <c r="D644" s="226" t="s">
        <v>228</v>
      </c>
      <c r="E644" s="238" t="s">
        <v>19</v>
      </c>
      <c r="F644" s="239" t="s">
        <v>329</v>
      </c>
      <c r="G644" s="237"/>
      <c r="H644" s="238" t="s">
        <v>19</v>
      </c>
      <c r="I644" s="240"/>
      <c r="J644" s="237"/>
      <c r="K644" s="237"/>
      <c r="L644" s="241"/>
      <c r="M644" s="242"/>
      <c r="N644" s="243"/>
      <c r="O644" s="243"/>
      <c r="P644" s="243"/>
      <c r="Q644" s="243"/>
      <c r="R644" s="243"/>
      <c r="S644" s="243"/>
      <c r="T644" s="24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5" t="s">
        <v>228</v>
      </c>
      <c r="AU644" s="245" t="s">
        <v>84</v>
      </c>
      <c r="AV644" s="13" t="s">
        <v>82</v>
      </c>
      <c r="AW644" s="13" t="s">
        <v>37</v>
      </c>
      <c r="AX644" s="13" t="s">
        <v>75</v>
      </c>
      <c r="AY644" s="245" t="s">
        <v>137</v>
      </c>
    </row>
    <row r="645" s="14" customFormat="1">
      <c r="A645" s="14"/>
      <c r="B645" s="246"/>
      <c r="C645" s="247"/>
      <c r="D645" s="226" t="s">
        <v>228</v>
      </c>
      <c r="E645" s="248" t="s">
        <v>19</v>
      </c>
      <c r="F645" s="249" t="s">
        <v>151</v>
      </c>
      <c r="G645" s="247"/>
      <c r="H645" s="250">
        <v>3</v>
      </c>
      <c r="I645" s="251"/>
      <c r="J645" s="247"/>
      <c r="K645" s="247"/>
      <c r="L645" s="252"/>
      <c r="M645" s="253"/>
      <c r="N645" s="254"/>
      <c r="O645" s="254"/>
      <c r="P645" s="254"/>
      <c r="Q645" s="254"/>
      <c r="R645" s="254"/>
      <c r="S645" s="254"/>
      <c r="T645" s="25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6" t="s">
        <v>228</v>
      </c>
      <c r="AU645" s="256" t="s">
        <v>84</v>
      </c>
      <c r="AV645" s="14" t="s">
        <v>84</v>
      </c>
      <c r="AW645" s="14" t="s">
        <v>37</v>
      </c>
      <c r="AX645" s="14" t="s">
        <v>75</v>
      </c>
      <c r="AY645" s="256" t="s">
        <v>137</v>
      </c>
    </row>
    <row r="646" s="15" customFormat="1">
      <c r="A646" s="15"/>
      <c r="B646" s="257"/>
      <c r="C646" s="258"/>
      <c r="D646" s="226" t="s">
        <v>228</v>
      </c>
      <c r="E646" s="259" t="s">
        <v>19</v>
      </c>
      <c r="F646" s="260" t="s">
        <v>237</v>
      </c>
      <c r="G646" s="258"/>
      <c r="H646" s="261">
        <v>3</v>
      </c>
      <c r="I646" s="262"/>
      <c r="J646" s="258"/>
      <c r="K646" s="258"/>
      <c r="L646" s="263"/>
      <c r="M646" s="264"/>
      <c r="N646" s="265"/>
      <c r="O646" s="265"/>
      <c r="P646" s="265"/>
      <c r="Q646" s="265"/>
      <c r="R646" s="265"/>
      <c r="S646" s="265"/>
      <c r="T646" s="266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67" t="s">
        <v>228</v>
      </c>
      <c r="AU646" s="267" t="s">
        <v>84</v>
      </c>
      <c r="AV646" s="15" t="s">
        <v>155</v>
      </c>
      <c r="AW646" s="15" t="s">
        <v>37</v>
      </c>
      <c r="AX646" s="15" t="s">
        <v>82</v>
      </c>
      <c r="AY646" s="267" t="s">
        <v>137</v>
      </c>
    </row>
    <row r="647" s="2" customFormat="1" ht="49.05" customHeight="1">
      <c r="A647" s="39"/>
      <c r="B647" s="40"/>
      <c r="C647" s="213" t="s">
        <v>772</v>
      </c>
      <c r="D647" s="213" t="s">
        <v>140</v>
      </c>
      <c r="E647" s="214" t="s">
        <v>773</v>
      </c>
      <c r="F647" s="215" t="s">
        <v>774</v>
      </c>
      <c r="G647" s="216" t="s">
        <v>226</v>
      </c>
      <c r="H647" s="217">
        <v>66</v>
      </c>
      <c r="I647" s="218"/>
      <c r="J647" s="219">
        <f>ROUND(I647*H647,2)</f>
        <v>0</v>
      </c>
      <c r="K647" s="215" t="s">
        <v>282</v>
      </c>
      <c r="L647" s="45"/>
      <c r="M647" s="220" t="s">
        <v>19</v>
      </c>
      <c r="N647" s="221" t="s">
        <v>46</v>
      </c>
      <c r="O647" s="85"/>
      <c r="P647" s="222">
        <f>O647*H647</f>
        <v>0</v>
      </c>
      <c r="Q647" s="222">
        <v>0.00012</v>
      </c>
      <c r="R647" s="222">
        <f>Q647*H647</f>
        <v>0.00792</v>
      </c>
      <c r="S647" s="222">
        <v>5.0000000000000002E-05</v>
      </c>
      <c r="T647" s="223">
        <f>S647*H647</f>
        <v>0.0033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24" t="s">
        <v>189</v>
      </c>
      <c r="AT647" s="224" t="s">
        <v>140</v>
      </c>
      <c r="AU647" s="224" t="s">
        <v>84</v>
      </c>
      <c r="AY647" s="18" t="s">
        <v>137</v>
      </c>
      <c r="BE647" s="225">
        <f>IF(N647="základní",J647,0)</f>
        <v>0</v>
      </c>
      <c r="BF647" s="225">
        <f>IF(N647="snížená",J647,0)</f>
        <v>0</v>
      </c>
      <c r="BG647" s="225">
        <f>IF(N647="zákl. přenesená",J647,0)</f>
        <v>0</v>
      </c>
      <c r="BH647" s="225">
        <f>IF(N647="sníž. přenesená",J647,0)</f>
        <v>0</v>
      </c>
      <c r="BI647" s="225">
        <f>IF(N647="nulová",J647,0)</f>
        <v>0</v>
      </c>
      <c r="BJ647" s="18" t="s">
        <v>82</v>
      </c>
      <c r="BK647" s="225">
        <f>ROUND(I647*H647,2)</f>
        <v>0</v>
      </c>
      <c r="BL647" s="18" t="s">
        <v>189</v>
      </c>
      <c r="BM647" s="224" t="s">
        <v>775</v>
      </c>
    </row>
    <row r="648" s="2" customFormat="1">
      <c r="A648" s="39"/>
      <c r="B648" s="40"/>
      <c r="C648" s="41"/>
      <c r="D648" s="268" t="s">
        <v>284</v>
      </c>
      <c r="E648" s="41"/>
      <c r="F648" s="269" t="s">
        <v>776</v>
      </c>
      <c r="G648" s="41"/>
      <c r="H648" s="41"/>
      <c r="I648" s="228"/>
      <c r="J648" s="41"/>
      <c r="K648" s="41"/>
      <c r="L648" s="45"/>
      <c r="M648" s="229"/>
      <c r="N648" s="230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284</v>
      </c>
      <c r="AU648" s="18" t="s">
        <v>84</v>
      </c>
    </row>
    <row r="649" s="13" customFormat="1">
      <c r="A649" s="13"/>
      <c r="B649" s="236"/>
      <c r="C649" s="237"/>
      <c r="D649" s="226" t="s">
        <v>228</v>
      </c>
      <c r="E649" s="238" t="s">
        <v>19</v>
      </c>
      <c r="F649" s="239" t="s">
        <v>651</v>
      </c>
      <c r="G649" s="237"/>
      <c r="H649" s="238" t="s">
        <v>19</v>
      </c>
      <c r="I649" s="240"/>
      <c r="J649" s="237"/>
      <c r="K649" s="237"/>
      <c r="L649" s="241"/>
      <c r="M649" s="242"/>
      <c r="N649" s="243"/>
      <c r="O649" s="243"/>
      <c r="P649" s="243"/>
      <c r="Q649" s="243"/>
      <c r="R649" s="243"/>
      <c r="S649" s="243"/>
      <c r="T649" s="244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5" t="s">
        <v>228</v>
      </c>
      <c r="AU649" s="245" t="s">
        <v>84</v>
      </c>
      <c r="AV649" s="13" t="s">
        <v>82</v>
      </c>
      <c r="AW649" s="13" t="s">
        <v>37</v>
      </c>
      <c r="AX649" s="13" t="s">
        <v>75</v>
      </c>
      <c r="AY649" s="245" t="s">
        <v>137</v>
      </c>
    </row>
    <row r="650" s="14" customFormat="1">
      <c r="A650" s="14"/>
      <c r="B650" s="246"/>
      <c r="C650" s="247"/>
      <c r="D650" s="226" t="s">
        <v>228</v>
      </c>
      <c r="E650" s="248" t="s">
        <v>19</v>
      </c>
      <c r="F650" s="249" t="s">
        <v>314</v>
      </c>
      <c r="G650" s="247"/>
      <c r="H650" s="250">
        <v>18</v>
      </c>
      <c r="I650" s="251"/>
      <c r="J650" s="247"/>
      <c r="K650" s="247"/>
      <c r="L650" s="252"/>
      <c r="M650" s="253"/>
      <c r="N650" s="254"/>
      <c r="O650" s="254"/>
      <c r="P650" s="254"/>
      <c r="Q650" s="254"/>
      <c r="R650" s="254"/>
      <c r="S650" s="254"/>
      <c r="T650" s="255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6" t="s">
        <v>228</v>
      </c>
      <c r="AU650" s="256" t="s">
        <v>84</v>
      </c>
      <c r="AV650" s="14" t="s">
        <v>84</v>
      </c>
      <c r="AW650" s="14" t="s">
        <v>37</v>
      </c>
      <c r="AX650" s="14" t="s">
        <v>75</v>
      </c>
      <c r="AY650" s="256" t="s">
        <v>137</v>
      </c>
    </row>
    <row r="651" s="13" customFormat="1">
      <c r="A651" s="13"/>
      <c r="B651" s="236"/>
      <c r="C651" s="237"/>
      <c r="D651" s="226" t="s">
        <v>228</v>
      </c>
      <c r="E651" s="238" t="s">
        <v>19</v>
      </c>
      <c r="F651" s="239" t="s">
        <v>329</v>
      </c>
      <c r="G651" s="237"/>
      <c r="H651" s="238" t="s">
        <v>19</v>
      </c>
      <c r="I651" s="240"/>
      <c r="J651" s="237"/>
      <c r="K651" s="237"/>
      <c r="L651" s="241"/>
      <c r="M651" s="242"/>
      <c r="N651" s="243"/>
      <c r="O651" s="243"/>
      <c r="P651" s="243"/>
      <c r="Q651" s="243"/>
      <c r="R651" s="243"/>
      <c r="S651" s="243"/>
      <c r="T651" s="24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228</v>
      </c>
      <c r="AU651" s="245" t="s">
        <v>84</v>
      </c>
      <c r="AV651" s="13" t="s">
        <v>82</v>
      </c>
      <c r="AW651" s="13" t="s">
        <v>37</v>
      </c>
      <c r="AX651" s="13" t="s">
        <v>75</v>
      </c>
      <c r="AY651" s="245" t="s">
        <v>137</v>
      </c>
    </row>
    <row r="652" s="14" customFormat="1">
      <c r="A652" s="14"/>
      <c r="B652" s="246"/>
      <c r="C652" s="247"/>
      <c r="D652" s="226" t="s">
        <v>228</v>
      </c>
      <c r="E652" s="248" t="s">
        <v>19</v>
      </c>
      <c r="F652" s="249" t="s">
        <v>451</v>
      </c>
      <c r="G652" s="247"/>
      <c r="H652" s="250">
        <v>48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6" t="s">
        <v>228</v>
      </c>
      <c r="AU652" s="256" t="s">
        <v>84</v>
      </c>
      <c r="AV652" s="14" t="s">
        <v>84</v>
      </c>
      <c r="AW652" s="14" t="s">
        <v>37</v>
      </c>
      <c r="AX652" s="14" t="s">
        <v>75</v>
      </c>
      <c r="AY652" s="256" t="s">
        <v>137</v>
      </c>
    </row>
    <row r="653" s="15" customFormat="1">
      <c r="A653" s="15"/>
      <c r="B653" s="257"/>
      <c r="C653" s="258"/>
      <c r="D653" s="226" t="s">
        <v>228</v>
      </c>
      <c r="E653" s="259" t="s">
        <v>19</v>
      </c>
      <c r="F653" s="260" t="s">
        <v>237</v>
      </c>
      <c r="G653" s="258"/>
      <c r="H653" s="261">
        <v>66</v>
      </c>
      <c r="I653" s="262"/>
      <c r="J653" s="258"/>
      <c r="K653" s="258"/>
      <c r="L653" s="263"/>
      <c r="M653" s="264"/>
      <c r="N653" s="265"/>
      <c r="O653" s="265"/>
      <c r="P653" s="265"/>
      <c r="Q653" s="265"/>
      <c r="R653" s="265"/>
      <c r="S653" s="265"/>
      <c r="T653" s="266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67" t="s">
        <v>228</v>
      </c>
      <c r="AU653" s="267" t="s">
        <v>84</v>
      </c>
      <c r="AV653" s="15" t="s">
        <v>155</v>
      </c>
      <c r="AW653" s="15" t="s">
        <v>37</v>
      </c>
      <c r="AX653" s="15" t="s">
        <v>82</v>
      </c>
      <c r="AY653" s="267" t="s">
        <v>137</v>
      </c>
    </row>
    <row r="654" s="12" customFormat="1" ht="22.8" customHeight="1">
      <c r="A654" s="12"/>
      <c r="B654" s="197"/>
      <c r="C654" s="198"/>
      <c r="D654" s="199" t="s">
        <v>74</v>
      </c>
      <c r="E654" s="211" t="s">
        <v>777</v>
      </c>
      <c r="F654" s="211" t="s">
        <v>778</v>
      </c>
      <c r="G654" s="198"/>
      <c r="H654" s="198"/>
      <c r="I654" s="201"/>
      <c r="J654" s="212">
        <f>BK654</f>
        <v>0</v>
      </c>
      <c r="K654" s="198"/>
      <c r="L654" s="203"/>
      <c r="M654" s="204"/>
      <c r="N654" s="205"/>
      <c r="O654" s="205"/>
      <c r="P654" s="206">
        <f>SUM(P655:P656)</f>
        <v>0</v>
      </c>
      <c r="Q654" s="205"/>
      <c r="R654" s="206">
        <f>SUM(R655:R656)</f>
        <v>0</v>
      </c>
      <c r="S654" s="205"/>
      <c r="T654" s="207">
        <f>SUM(T655:T656)</f>
        <v>0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R654" s="208" t="s">
        <v>84</v>
      </c>
      <c r="AT654" s="209" t="s">
        <v>74</v>
      </c>
      <c r="AU654" s="209" t="s">
        <v>82</v>
      </c>
      <c r="AY654" s="208" t="s">
        <v>137</v>
      </c>
      <c r="BK654" s="210">
        <f>SUM(BK655:BK656)</f>
        <v>0</v>
      </c>
    </row>
    <row r="655" s="2" customFormat="1" ht="33" customHeight="1">
      <c r="A655" s="39"/>
      <c r="B655" s="40"/>
      <c r="C655" s="213" t="s">
        <v>779</v>
      </c>
      <c r="D655" s="213" t="s">
        <v>140</v>
      </c>
      <c r="E655" s="214" t="s">
        <v>780</v>
      </c>
      <c r="F655" s="215" t="s">
        <v>781</v>
      </c>
      <c r="G655" s="216" t="s">
        <v>226</v>
      </c>
      <c r="H655" s="217">
        <v>1</v>
      </c>
      <c r="I655" s="218"/>
      <c r="J655" s="219">
        <f>ROUND(I655*H655,2)</f>
        <v>0</v>
      </c>
      <c r="K655" s="215" t="s">
        <v>19</v>
      </c>
      <c r="L655" s="45"/>
      <c r="M655" s="220" t="s">
        <v>19</v>
      </c>
      <c r="N655" s="221" t="s">
        <v>46</v>
      </c>
      <c r="O655" s="85"/>
      <c r="P655" s="222">
        <f>O655*H655</f>
        <v>0</v>
      </c>
      <c r="Q655" s="222">
        <v>0</v>
      </c>
      <c r="R655" s="222">
        <f>Q655*H655</f>
        <v>0</v>
      </c>
      <c r="S655" s="222">
        <v>0</v>
      </c>
      <c r="T655" s="223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24" t="s">
        <v>189</v>
      </c>
      <c r="AT655" s="224" t="s">
        <v>140</v>
      </c>
      <c r="AU655" s="224" t="s">
        <v>84</v>
      </c>
      <c r="AY655" s="18" t="s">
        <v>137</v>
      </c>
      <c r="BE655" s="225">
        <f>IF(N655="základní",J655,0)</f>
        <v>0</v>
      </c>
      <c r="BF655" s="225">
        <f>IF(N655="snížená",J655,0)</f>
        <v>0</v>
      </c>
      <c r="BG655" s="225">
        <f>IF(N655="zákl. přenesená",J655,0)</f>
        <v>0</v>
      </c>
      <c r="BH655" s="225">
        <f>IF(N655="sníž. přenesená",J655,0)</f>
        <v>0</v>
      </c>
      <c r="BI655" s="225">
        <f>IF(N655="nulová",J655,0)</f>
        <v>0</v>
      </c>
      <c r="BJ655" s="18" t="s">
        <v>82</v>
      </c>
      <c r="BK655" s="225">
        <f>ROUND(I655*H655,2)</f>
        <v>0</v>
      </c>
      <c r="BL655" s="18" t="s">
        <v>189</v>
      </c>
      <c r="BM655" s="224" t="s">
        <v>782</v>
      </c>
    </row>
    <row r="656" s="2" customFormat="1">
      <c r="A656" s="39"/>
      <c r="B656" s="40"/>
      <c r="C656" s="41"/>
      <c r="D656" s="226" t="s">
        <v>158</v>
      </c>
      <c r="E656" s="41"/>
      <c r="F656" s="227" t="s">
        <v>783</v>
      </c>
      <c r="G656" s="41"/>
      <c r="H656" s="41"/>
      <c r="I656" s="228"/>
      <c r="J656" s="41"/>
      <c r="K656" s="41"/>
      <c r="L656" s="45"/>
      <c r="M656" s="229"/>
      <c r="N656" s="230"/>
      <c r="O656" s="85"/>
      <c r="P656" s="85"/>
      <c r="Q656" s="85"/>
      <c r="R656" s="85"/>
      <c r="S656" s="85"/>
      <c r="T656" s="86"/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T656" s="18" t="s">
        <v>158</v>
      </c>
      <c r="AU656" s="18" t="s">
        <v>84</v>
      </c>
    </row>
    <row r="657" s="12" customFormat="1" ht="22.8" customHeight="1">
      <c r="A657" s="12"/>
      <c r="B657" s="197"/>
      <c r="C657" s="198"/>
      <c r="D657" s="199" t="s">
        <v>74</v>
      </c>
      <c r="E657" s="211" t="s">
        <v>784</v>
      </c>
      <c r="F657" s="211" t="s">
        <v>785</v>
      </c>
      <c r="G657" s="198"/>
      <c r="H657" s="198"/>
      <c r="I657" s="201"/>
      <c r="J657" s="212">
        <f>BK657</f>
        <v>0</v>
      </c>
      <c r="K657" s="198"/>
      <c r="L657" s="203"/>
      <c r="M657" s="204"/>
      <c r="N657" s="205"/>
      <c r="O657" s="205"/>
      <c r="P657" s="206">
        <f>SUM(P658:P739)</f>
        <v>0</v>
      </c>
      <c r="Q657" s="205"/>
      <c r="R657" s="206">
        <f>SUM(R658:R739)</f>
        <v>0.90780000000000005</v>
      </c>
      <c r="S657" s="205"/>
      <c r="T657" s="207">
        <f>SUM(T658:T739)</f>
        <v>0</v>
      </c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R657" s="208" t="s">
        <v>84</v>
      </c>
      <c r="AT657" s="209" t="s">
        <v>74</v>
      </c>
      <c r="AU657" s="209" t="s">
        <v>82</v>
      </c>
      <c r="AY657" s="208" t="s">
        <v>137</v>
      </c>
      <c r="BK657" s="210">
        <f>SUM(BK658:BK739)</f>
        <v>0</v>
      </c>
    </row>
    <row r="658" s="2" customFormat="1" ht="37.8" customHeight="1">
      <c r="A658" s="39"/>
      <c r="B658" s="40"/>
      <c r="C658" s="213" t="s">
        <v>786</v>
      </c>
      <c r="D658" s="213" t="s">
        <v>140</v>
      </c>
      <c r="E658" s="214" t="s">
        <v>787</v>
      </c>
      <c r="F658" s="215" t="s">
        <v>788</v>
      </c>
      <c r="G658" s="216" t="s">
        <v>469</v>
      </c>
      <c r="H658" s="217">
        <v>906</v>
      </c>
      <c r="I658" s="218"/>
      <c r="J658" s="219">
        <f>ROUND(I658*H658,2)</f>
        <v>0</v>
      </c>
      <c r="K658" s="215" t="s">
        <v>282</v>
      </c>
      <c r="L658" s="45"/>
      <c r="M658" s="220" t="s">
        <v>19</v>
      </c>
      <c r="N658" s="221" t="s">
        <v>46</v>
      </c>
      <c r="O658" s="85"/>
      <c r="P658" s="222">
        <f>O658*H658</f>
        <v>0</v>
      </c>
      <c r="Q658" s="222">
        <v>0</v>
      </c>
      <c r="R658" s="222">
        <f>Q658*H658</f>
        <v>0</v>
      </c>
      <c r="S658" s="222">
        <v>0</v>
      </c>
      <c r="T658" s="223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4" t="s">
        <v>189</v>
      </c>
      <c r="AT658" s="224" t="s">
        <v>140</v>
      </c>
      <c r="AU658" s="224" t="s">
        <v>84</v>
      </c>
      <c r="AY658" s="18" t="s">
        <v>137</v>
      </c>
      <c r="BE658" s="225">
        <f>IF(N658="základní",J658,0)</f>
        <v>0</v>
      </c>
      <c r="BF658" s="225">
        <f>IF(N658="snížená",J658,0)</f>
        <v>0</v>
      </c>
      <c r="BG658" s="225">
        <f>IF(N658="zákl. přenesená",J658,0)</f>
        <v>0</v>
      </c>
      <c r="BH658" s="225">
        <f>IF(N658="sníž. přenesená",J658,0)</f>
        <v>0</v>
      </c>
      <c r="BI658" s="225">
        <f>IF(N658="nulová",J658,0)</f>
        <v>0</v>
      </c>
      <c r="BJ658" s="18" t="s">
        <v>82</v>
      </c>
      <c r="BK658" s="225">
        <f>ROUND(I658*H658,2)</f>
        <v>0</v>
      </c>
      <c r="BL658" s="18" t="s">
        <v>189</v>
      </c>
      <c r="BM658" s="224" t="s">
        <v>789</v>
      </c>
    </row>
    <row r="659" s="2" customFormat="1">
      <c r="A659" s="39"/>
      <c r="B659" s="40"/>
      <c r="C659" s="41"/>
      <c r="D659" s="268" t="s">
        <v>284</v>
      </c>
      <c r="E659" s="41"/>
      <c r="F659" s="269" t="s">
        <v>790</v>
      </c>
      <c r="G659" s="41"/>
      <c r="H659" s="41"/>
      <c r="I659" s="228"/>
      <c r="J659" s="41"/>
      <c r="K659" s="41"/>
      <c r="L659" s="45"/>
      <c r="M659" s="229"/>
      <c r="N659" s="230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284</v>
      </c>
      <c r="AU659" s="18" t="s">
        <v>84</v>
      </c>
    </row>
    <row r="660" s="2" customFormat="1" ht="21.75" customHeight="1">
      <c r="A660" s="39"/>
      <c r="B660" s="40"/>
      <c r="C660" s="270" t="s">
        <v>791</v>
      </c>
      <c r="D660" s="270" t="s">
        <v>286</v>
      </c>
      <c r="E660" s="271" t="s">
        <v>792</v>
      </c>
      <c r="F660" s="272" t="s">
        <v>793</v>
      </c>
      <c r="G660" s="273" t="s">
        <v>469</v>
      </c>
      <c r="H660" s="274">
        <v>504</v>
      </c>
      <c r="I660" s="275"/>
      <c r="J660" s="276">
        <f>ROUND(I660*H660,2)</f>
        <v>0</v>
      </c>
      <c r="K660" s="272" t="s">
        <v>282</v>
      </c>
      <c r="L660" s="277"/>
      <c r="M660" s="278" t="s">
        <v>19</v>
      </c>
      <c r="N660" s="279" t="s">
        <v>46</v>
      </c>
      <c r="O660" s="85"/>
      <c r="P660" s="222">
        <f>O660*H660</f>
        <v>0</v>
      </c>
      <c r="Q660" s="222">
        <v>0.00012999999999999999</v>
      </c>
      <c r="R660" s="222">
        <f>Q660*H660</f>
        <v>0.065519999999999995</v>
      </c>
      <c r="S660" s="222">
        <v>0</v>
      </c>
      <c r="T660" s="223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24" t="s">
        <v>289</v>
      </c>
      <c r="AT660" s="224" t="s">
        <v>286</v>
      </c>
      <c r="AU660" s="224" t="s">
        <v>84</v>
      </c>
      <c r="AY660" s="18" t="s">
        <v>137</v>
      </c>
      <c r="BE660" s="225">
        <f>IF(N660="základní",J660,0)</f>
        <v>0</v>
      </c>
      <c r="BF660" s="225">
        <f>IF(N660="snížená",J660,0)</f>
        <v>0</v>
      </c>
      <c r="BG660" s="225">
        <f>IF(N660="zákl. přenesená",J660,0)</f>
        <v>0</v>
      </c>
      <c r="BH660" s="225">
        <f>IF(N660="sníž. přenesená",J660,0)</f>
        <v>0</v>
      </c>
      <c r="BI660" s="225">
        <f>IF(N660="nulová",J660,0)</f>
        <v>0</v>
      </c>
      <c r="BJ660" s="18" t="s">
        <v>82</v>
      </c>
      <c r="BK660" s="225">
        <f>ROUND(I660*H660,2)</f>
        <v>0</v>
      </c>
      <c r="BL660" s="18" t="s">
        <v>189</v>
      </c>
      <c r="BM660" s="224" t="s">
        <v>794</v>
      </c>
    </row>
    <row r="661" s="13" customFormat="1">
      <c r="A661" s="13"/>
      <c r="B661" s="236"/>
      <c r="C661" s="237"/>
      <c r="D661" s="226" t="s">
        <v>228</v>
      </c>
      <c r="E661" s="238" t="s">
        <v>19</v>
      </c>
      <c r="F661" s="239" t="s">
        <v>651</v>
      </c>
      <c r="G661" s="237"/>
      <c r="H661" s="238" t="s">
        <v>19</v>
      </c>
      <c r="I661" s="240"/>
      <c r="J661" s="237"/>
      <c r="K661" s="237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228</v>
      </c>
      <c r="AU661" s="245" t="s">
        <v>84</v>
      </c>
      <c r="AV661" s="13" t="s">
        <v>82</v>
      </c>
      <c r="AW661" s="13" t="s">
        <v>37</v>
      </c>
      <c r="AX661" s="13" t="s">
        <v>75</v>
      </c>
      <c r="AY661" s="245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795</v>
      </c>
      <c r="G662" s="247"/>
      <c r="H662" s="250">
        <v>284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3" customFormat="1">
      <c r="A663" s="13"/>
      <c r="B663" s="236"/>
      <c r="C663" s="237"/>
      <c r="D663" s="226" t="s">
        <v>228</v>
      </c>
      <c r="E663" s="238" t="s">
        <v>19</v>
      </c>
      <c r="F663" s="239" t="s">
        <v>329</v>
      </c>
      <c r="G663" s="237"/>
      <c r="H663" s="238" t="s">
        <v>19</v>
      </c>
      <c r="I663" s="240"/>
      <c r="J663" s="237"/>
      <c r="K663" s="237"/>
      <c r="L663" s="241"/>
      <c r="M663" s="242"/>
      <c r="N663" s="243"/>
      <c r="O663" s="243"/>
      <c r="P663" s="243"/>
      <c r="Q663" s="243"/>
      <c r="R663" s="243"/>
      <c r="S663" s="243"/>
      <c r="T663" s="24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5" t="s">
        <v>228</v>
      </c>
      <c r="AU663" s="245" t="s">
        <v>84</v>
      </c>
      <c r="AV663" s="13" t="s">
        <v>82</v>
      </c>
      <c r="AW663" s="13" t="s">
        <v>37</v>
      </c>
      <c r="AX663" s="13" t="s">
        <v>75</v>
      </c>
      <c r="AY663" s="245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796</v>
      </c>
      <c r="G664" s="247"/>
      <c r="H664" s="250">
        <v>220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5" customFormat="1">
      <c r="A665" s="15"/>
      <c r="B665" s="257"/>
      <c r="C665" s="258"/>
      <c r="D665" s="226" t="s">
        <v>228</v>
      </c>
      <c r="E665" s="259" t="s">
        <v>19</v>
      </c>
      <c r="F665" s="260" t="s">
        <v>237</v>
      </c>
      <c r="G665" s="258"/>
      <c r="H665" s="261">
        <v>504</v>
      </c>
      <c r="I665" s="262"/>
      <c r="J665" s="258"/>
      <c r="K665" s="258"/>
      <c r="L665" s="263"/>
      <c r="M665" s="264"/>
      <c r="N665" s="265"/>
      <c r="O665" s="265"/>
      <c r="P665" s="265"/>
      <c r="Q665" s="265"/>
      <c r="R665" s="265"/>
      <c r="S665" s="265"/>
      <c r="T665" s="26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7" t="s">
        <v>228</v>
      </c>
      <c r="AU665" s="267" t="s">
        <v>84</v>
      </c>
      <c r="AV665" s="15" t="s">
        <v>155</v>
      </c>
      <c r="AW665" s="15" t="s">
        <v>37</v>
      </c>
      <c r="AX665" s="15" t="s">
        <v>82</v>
      </c>
      <c r="AY665" s="267" t="s">
        <v>137</v>
      </c>
    </row>
    <row r="666" s="2" customFormat="1" ht="21.75" customHeight="1">
      <c r="A666" s="39"/>
      <c r="B666" s="40"/>
      <c r="C666" s="270" t="s">
        <v>797</v>
      </c>
      <c r="D666" s="270" t="s">
        <v>286</v>
      </c>
      <c r="E666" s="271" t="s">
        <v>798</v>
      </c>
      <c r="F666" s="272" t="s">
        <v>799</v>
      </c>
      <c r="G666" s="273" t="s">
        <v>469</v>
      </c>
      <c r="H666" s="274">
        <v>254</v>
      </c>
      <c r="I666" s="275"/>
      <c r="J666" s="276">
        <f>ROUND(I666*H666,2)</f>
        <v>0</v>
      </c>
      <c r="K666" s="272" t="s">
        <v>282</v>
      </c>
      <c r="L666" s="277"/>
      <c r="M666" s="278" t="s">
        <v>19</v>
      </c>
      <c r="N666" s="279" t="s">
        <v>46</v>
      </c>
      <c r="O666" s="85"/>
      <c r="P666" s="222">
        <f>O666*H666</f>
        <v>0</v>
      </c>
      <c r="Q666" s="222">
        <v>0.00018000000000000001</v>
      </c>
      <c r="R666" s="222">
        <f>Q666*H666</f>
        <v>0.045720000000000004</v>
      </c>
      <c r="S666" s="222">
        <v>0</v>
      </c>
      <c r="T666" s="223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24" t="s">
        <v>289</v>
      </c>
      <c r="AT666" s="224" t="s">
        <v>286</v>
      </c>
      <c r="AU666" s="224" t="s">
        <v>84</v>
      </c>
      <c r="AY666" s="18" t="s">
        <v>137</v>
      </c>
      <c r="BE666" s="225">
        <f>IF(N666="základní",J666,0)</f>
        <v>0</v>
      </c>
      <c r="BF666" s="225">
        <f>IF(N666="snížená",J666,0)</f>
        <v>0</v>
      </c>
      <c r="BG666" s="225">
        <f>IF(N666="zákl. přenesená",J666,0)</f>
        <v>0</v>
      </c>
      <c r="BH666" s="225">
        <f>IF(N666="sníž. přenesená",J666,0)</f>
        <v>0</v>
      </c>
      <c r="BI666" s="225">
        <f>IF(N666="nulová",J666,0)</f>
        <v>0</v>
      </c>
      <c r="BJ666" s="18" t="s">
        <v>82</v>
      </c>
      <c r="BK666" s="225">
        <f>ROUND(I666*H666,2)</f>
        <v>0</v>
      </c>
      <c r="BL666" s="18" t="s">
        <v>189</v>
      </c>
      <c r="BM666" s="224" t="s">
        <v>800</v>
      </c>
    </row>
    <row r="667" s="13" customFormat="1">
      <c r="A667" s="13"/>
      <c r="B667" s="236"/>
      <c r="C667" s="237"/>
      <c r="D667" s="226" t="s">
        <v>228</v>
      </c>
      <c r="E667" s="238" t="s">
        <v>19</v>
      </c>
      <c r="F667" s="239" t="s">
        <v>651</v>
      </c>
      <c r="G667" s="237"/>
      <c r="H667" s="238" t="s">
        <v>19</v>
      </c>
      <c r="I667" s="240"/>
      <c r="J667" s="237"/>
      <c r="K667" s="237"/>
      <c r="L667" s="241"/>
      <c r="M667" s="242"/>
      <c r="N667" s="243"/>
      <c r="O667" s="243"/>
      <c r="P667" s="243"/>
      <c r="Q667" s="243"/>
      <c r="R667" s="243"/>
      <c r="S667" s="243"/>
      <c r="T667" s="24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5" t="s">
        <v>228</v>
      </c>
      <c r="AU667" s="245" t="s">
        <v>84</v>
      </c>
      <c r="AV667" s="13" t="s">
        <v>82</v>
      </c>
      <c r="AW667" s="13" t="s">
        <v>37</v>
      </c>
      <c r="AX667" s="13" t="s">
        <v>75</v>
      </c>
      <c r="AY667" s="245" t="s">
        <v>137</v>
      </c>
    </row>
    <row r="668" s="14" customFormat="1">
      <c r="A668" s="14"/>
      <c r="B668" s="246"/>
      <c r="C668" s="247"/>
      <c r="D668" s="226" t="s">
        <v>228</v>
      </c>
      <c r="E668" s="248" t="s">
        <v>19</v>
      </c>
      <c r="F668" s="249" t="s">
        <v>801</v>
      </c>
      <c r="G668" s="247"/>
      <c r="H668" s="250">
        <v>124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6" t="s">
        <v>228</v>
      </c>
      <c r="AU668" s="256" t="s">
        <v>84</v>
      </c>
      <c r="AV668" s="14" t="s">
        <v>84</v>
      </c>
      <c r="AW668" s="14" t="s">
        <v>37</v>
      </c>
      <c r="AX668" s="14" t="s">
        <v>75</v>
      </c>
      <c r="AY668" s="256" t="s">
        <v>137</v>
      </c>
    </row>
    <row r="669" s="13" customFormat="1">
      <c r="A669" s="13"/>
      <c r="B669" s="236"/>
      <c r="C669" s="237"/>
      <c r="D669" s="226" t="s">
        <v>228</v>
      </c>
      <c r="E669" s="238" t="s">
        <v>19</v>
      </c>
      <c r="F669" s="239" t="s">
        <v>329</v>
      </c>
      <c r="G669" s="237"/>
      <c r="H669" s="238" t="s">
        <v>19</v>
      </c>
      <c r="I669" s="240"/>
      <c r="J669" s="237"/>
      <c r="K669" s="237"/>
      <c r="L669" s="241"/>
      <c r="M669" s="242"/>
      <c r="N669" s="243"/>
      <c r="O669" s="243"/>
      <c r="P669" s="243"/>
      <c r="Q669" s="243"/>
      <c r="R669" s="243"/>
      <c r="S669" s="243"/>
      <c r="T669" s="24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5" t="s">
        <v>228</v>
      </c>
      <c r="AU669" s="245" t="s">
        <v>84</v>
      </c>
      <c r="AV669" s="13" t="s">
        <v>82</v>
      </c>
      <c r="AW669" s="13" t="s">
        <v>37</v>
      </c>
      <c r="AX669" s="13" t="s">
        <v>75</v>
      </c>
      <c r="AY669" s="245" t="s">
        <v>137</v>
      </c>
    </row>
    <row r="670" s="14" customFormat="1">
      <c r="A670" s="14"/>
      <c r="B670" s="246"/>
      <c r="C670" s="247"/>
      <c r="D670" s="226" t="s">
        <v>228</v>
      </c>
      <c r="E670" s="248" t="s">
        <v>19</v>
      </c>
      <c r="F670" s="249" t="s">
        <v>802</v>
      </c>
      <c r="G670" s="247"/>
      <c r="H670" s="250">
        <v>130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6" t="s">
        <v>228</v>
      </c>
      <c r="AU670" s="256" t="s">
        <v>84</v>
      </c>
      <c r="AV670" s="14" t="s">
        <v>84</v>
      </c>
      <c r="AW670" s="14" t="s">
        <v>37</v>
      </c>
      <c r="AX670" s="14" t="s">
        <v>75</v>
      </c>
      <c r="AY670" s="256" t="s">
        <v>137</v>
      </c>
    </row>
    <row r="671" s="15" customFormat="1">
      <c r="A671" s="15"/>
      <c r="B671" s="257"/>
      <c r="C671" s="258"/>
      <c r="D671" s="226" t="s">
        <v>228</v>
      </c>
      <c r="E671" s="259" t="s">
        <v>19</v>
      </c>
      <c r="F671" s="260" t="s">
        <v>237</v>
      </c>
      <c r="G671" s="258"/>
      <c r="H671" s="261">
        <v>254</v>
      </c>
      <c r="I671" s="262"/>
      <c r="J671" s="258"/>
      <c r="K671" s="258"/>
      <c r="L671" s="263"/>
      <c r="M671" s="264"/>
      <c r="N671" s="265"/>
      <c r="O671" s="265"/>
      <c r="P671" s="265"/>
      <c r="Q671" s="265"/>
      <c r="R671" s="265"/>
      <c r="S671" s="265"/>
      <c r="T671" s="266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67" t="s">
        <v>228</v>
      </c>
      <c r="AU671" s="267" t="s">
        <v>84</v>
      </c>
      <c r="AV671" s="15" t="s">
        <v>155</v>
      </c>
      <c r="AW671" s="15" t="s">
        <v>37</v>
      </c>
      <c r="AX671" s="15" t="s">
        <v>82</v>
      </c>
      <c r="AY671" s="267" t="s">
        <v>137</v>
      </c>
    </row>
    <row r="672" s="2" customFormat="1" ht="21.75" customHeight="1">
      <c r="A672" s="39"/>
      <c r="B672" s="40"/>
      <c r="C672" s="270" t="s">
        <v>803</v>
      </c>
      <c r="D672" s="270" t="s">
        <v>286</v>
      </c>
      <c r="E672" s="271" t="s">
        <v>804</v>
      </c>
      <c r="F672" s="272" t="s">
        <v>805</v>
      </c>
      <c r="G672" s="273" t="s">
        <v>469</v>
      </c>
      <c r="H672" s="274">
        <v>132</v>
      </c>
      <c r="I672" s="275"/>
      <c r="J672" s="276">
        <f>ROUND(I672*H672,2)</f>
        <v>0</v>
      </c>
      <c r="K672" s="272" t="s">
        <v>282</v>
      </c>
      <c r="L672" s="277"/>
      <c r="M672" s="278" t="s">
        <v>19</v>
      </c>
      <c r="N672" s="279" t="s">
        <v>46</v>
      </c>
      <c r="O672" s="85"/>
      <c r="P672" s="222">
        <f>O672*H672</f>
        <v>0</v>
      </c>
      <c r="Q672" s="222">
        <v>0.00038999999999999999</v>
      </c>
      <c r="R672" s="222">
        <f>Q672*H672</f>
        <v>0.051479999999999998</v>
      </c>
      <c r="S672" s="222">
        <v>0</v>
      </c>
      <c r="T672" s="223">
        <f>S672*H672</f>
        <v>0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24" t="s">
        <v>289</v>
      </c>
      <c r="AT672" s="224" t="s">
        <v>286</v>
      </c>
      <c r="AU672" s="224" t="s">
        <v>84</v>
      </c>
      <c r="AY672" s="18" t="s">
        <v>137</v>
      </c>
      <c r="BE672" s="225">
        <f>IF(N672="základní",J672,0)</f>
        <v>0</v>
      </c>
      <c r="BF672" s="225">
        <f>IF(N672="snížená",J672,0)</f>
        <v>0</v>
      </c>
      <c r="BG672" s="225">
        <f>IF(N672="zákl. přenesená",J672,0)</f>
        <v>0</v>
      </c>
      <c r="BH672" s="225">
        <f>IF(N672="sníž. přenesená",J672,0)</f>
        <v>0</v>
      </c>
      <c r="BI672" s="225">
        <f>IF(N672="nulová",J672,0)</f>
        <v>0</v>
      </c>
      <c r="BJ672" s="18" t="s">
        <v>82</v>
      </c>
      <c r="BK672" s="225">
        <f>ROUND(I672*H672,2)</f>
        <v>0</v>
      </c>
      <c r="BL672" s="18" t="s">
        <v>189</v>
      </c>
      <c r="BM672" s="224" t="s">
        <v>806</v>
      </c>
    </row>
    <row r="673" s="13" customFormat="1">
      <c r="A673" s="13"/>
      <c r="B673" s="236"/>
      <c r="C673" s="237"/>
      <c r="D673" s="226" t="s">
        <v>228</v>
      </c>
      <c r="E673" s="238" t="s">
        <v>19</v>
      </c>
      <c r="F673" s="239" t="s">
        <v>651</v>
      </c>
      <c r="G673" s="237"/>
      <c r="H673" s="238" t="s">
        <v>19</v>
      </c>
      <c r="I673" s="240"/>
      <c r="J673" s="237"/>
      <c r="K673" s="237"/>
      <c r="L673" s="241"/>
      <c r="M673" s="242"/>
      <c r="N673" s="243"/>
      <c r="O673" s="243"/>
      <c r="P673" s="243"/>
      <c r="Q673" s="243"/>
      <c r="R673" s="243"/>
      <c r="S673" s="243"/>
      <c r="T673" s="24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5" t="s">
        <v>228</v>
      </c>
      <c r="AU673" s="245" t="s">
        <v>84</v>
      </c>
      <c r="AV673" s="13" t="s">
        <v>82</v>
      </c>
      <c r="AW673" s="13" t="s">
        <v>37</v>
      </c>
      <c r="AX673" s="13" t="s">
        <v>75</v>
      </c>
      <c r="AY673" s="245" t="s">
        <v>137</v>
      </c>
    </row>
    <row r="674" s="14" customFormat="1">
      <c r="A674" s="14"/>
      <c r="B674" s="246"/>
      <c r="C674" s="247"/>
      <c r="D674" s="226" t="s">
        <v>228</v>
      </c>
      <c r="E674" s="248" t="s">
        <v>19</v>
      </c>
      <c r="F674" s="249" t="s">
        <v>540</v>
      </c>
      <c r="G674" s="247"/>
      <c r="H674" s="250">
        <v>20</v>
      </c>
      <c r="I674" s="251"/>
      <c r="J674" s="247"/>
      <c r="K674" s="247"/>
      <c r="L674" s="252"/>
      <c r="M674" s="253"/>
      <c r="N674" s="254"/>
      <c r="O674" s="254"/>
      <c r="P674" s="254"/>
      <c r="Q674" s="254"/>
      <c r="R674" s="254"/>
      <c r="S674" s="254"/>
      <c r="T674" s="25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6" t="s">
        <v>228</v>
      </c>
      <c r="AU674" s="256" t="s">
        <v>84</v>
      </c>
      <c r="AV674" s="14" t="s">
        <v>84</v>
      </c>
      <c r="AW674" s="14" t="s">
        <v>37</v>
      </c>
      <c r="AX674" s="14" t="s">
        <v>75</v>
      </c>
      <c r="AY674" s="256" t="s">
        <v>137</v>
      </c>
    </row>
    <row r="675" s="13" customFormat="1">
      <c r="A675" s="13"/>
      <c r="B675" s="236"/>
      <c r="C675" s="237"/>
      <c r="D675" s="226" t="s">
        <v>228</v>
      </c>
      <c r="E675" s="238" t="s">
        <v>19</v>
      </c>
      <c r="F675" s="239" t="s">
        <v>329</v>
      </c>
      <c r="G675" s="237"/>
      <c r="H675" s="238" t="s">
        <v>19</v>
      </c>
      <c r="I675" s="240"/>
      <c r="J675" s="237"/>
      <c r="K675" s="237"/>
      <c r="L675" s="241"/>
      <c r="M675" s="242"/>
      <c r="N675" s="243"/>
      <c r="O675" s="243"/>
      <c r="P675" s="243"/>
      <c r="Q675" s="243"/>
      <c r="R675" s="243"/>
      <c r="S675" s="243"/>
      <c r="T675" s="24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5" t="s">
        <v>228</v>
      </c>
      <c r="AU675" s="245" t="s">
        <v>84</v>
      </c>
      <c r="AV675" s="13" t="s">
        <v>82</v>
      </c>
      <c r="AW675" s="13" t="s">
        <v>37</v>
      </c>
      <c r="AX675" s="13" t="s">
        <v>75</v>
      </c>
      <c r="AY675" s="245" t="s">
        <v>137</v>
      </c>
    </row>
    <row r="676" s="14" customFormat="1">
      <c r="A676" s="14"/>
      <c r="B676" s="246"/>
      <c r="C676" s="247"/>
      <c r="D676" s="226" t="s">
        <v>228</v>
      </c>
      <c r="E676" s="248" t="s">
        <v>19</v>
      </c>
      <c r="F676" s="249" t="s">
        <v>705</v>
      </c>
      <c r="G676" s="247"/>
      <c r="H676" s="250">
        <v>112</v>
      </c>
      <c r="I676" s="251"/>
      <c r="J676" s="247"/>
      <c r="K676" s="247"/>
      <c r="L676" s="252"/>
      <c r="M676" s="253"/>
      <c r="N676" s="254"/>
      <c r="O676" s="254"/>
      <c r="P676" s="254"/>
      <c r="Q676" s="254"/>
      <c r="R676" s="254"/>
      <c r="S676" s="254"/>
      <c r="T676" s="25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6" t="s">
        <v>228</v>
      </c>
      <c r="AU676" s="256" t="s">
        <v>84</v>
      </c>
      <c r="AV676" s="14" t="s">
        <v>84</v>
      </c>
      <c r="AW676" s="14" t="s">
        <v>37</v>
      </c>
      <c r="AX676" s="14" t="s">
        <v>75</v>
      </c>
      <c r="AY676" s="256" t="s">
        <v>137</v>
      </c>
    </row>
    <row r="677" s="15" customFormat="1">
      <c r="A677" s="15"/>
      <c r="B677" s="257"/>
      <c r="C677" s="258"/>
      <c r="D677" s="226" t="s">
        <v>228</v>
      </c>
      <c r="E677" s="259" t="s">
        <v>19</v>
      </c>
      <c r="F677" s="260" t="s">
        <v>237</v>
      </c>
      <c r="G677" s="258"/>
      <c r="H677" s="261">
        <v>132</v>
      </c>
      <c r="I677" s="262"/>
      <c r="J677" s="258"/>
      <c r="K677" s="258"/>
      <c r="L677" s="263"/>
      <c r="M677" s="264"/>
      <c r="N677" s="265"/>
      <c r="O677" s="265"/>
      <c r="P677" s="265"/>
      <c r="Q677" s="265"/>
      <c r="R677" s="265"/>
      <c r="S677" s="265"/>
      <c r="T677" s="266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7" t="s">
        <v>228</v>
      </c>
      <c r="AU677" s="267" t="s">
        <v>84</v>
      </c>
      <c r="AV677" s="15" t="s">
        <v>155</v>
      </c>
      <c r="AW677" s="15" t="s">
        <v>37</v>
      </c>
      <c r="AX677" s="15" t="s">
        <v>82</v>
      </c>
      <c r="AY677" s="267" t="s">
        <v>137</v>
      </c>
    </row>
    <row r="678" s="2" customFormat="1" ht="21.75" customHeight="1">
      <c r="A678" s="39"/>
      <c r="B678" s="40"/>
      <c r="C678" s="270" t="s">
        <v>807</v>
      </c>
      <c r="D678" s="270" t="s">
        <v>286</v>
      </c>
      <c r="E678" s="271" t="s">
        <v>808</v>
      </c>
      <c r="F678" s="272" t="s">
        <v>809</v>
      </c>
      <c r="G678" s="273" t="s">
        <v>469</v>
      </c>
      <c r="H678" s="274">
        <v>16</v>
      </c>
      <c r="I678" s="275"/>
      <c r="J678" s="276">
        <f>ROUND(I678*H678,2)</f>
        <v>0</v>
      </c>
      <c r="K678" s="272" t="s">
        <v>282</v>
      </c>
      <c r="L678" s="277"/>
      <c r="M678" s="278" t="s">
        <v>19</v>
      </c>
      <c r="N678" s="279" t="s">
        <v>46</v>
      </c>
      <c r="O678" s="85"/>
      <c r="P678" s="222">
        <f>O678*H678</f>
        <v>0</v>
      </c>
      <c r="Q678" s="222">
        <v>0.00054000000000000001</v>
      </c>
      <c r="R678" s="222">
        <f>Q678*H678</f>
        <v>0.0086400000000000001</v>
      </c>
      <c r="S678" s="222">
        <v>0</v>
      </c>
      <c r="T678" s="223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4" t="s">
        <v>289</v>
      </c>
      <c r="AT678" s="224" t="s">
        <v>286</v>
      </c>
      <c r="AU678" s="224" t="s">
        <v>84</v>
      </c>
      <c r="AY678" s="18" t="s">
        <v>137</v>
      </c>
      <c r="BE678" s="225">
        <f>IF(N678="základní",J678,0)</f>
        <v>0</v>
      </c>
      <c r="BF678" s="225">
        <f>IF(N678="snížená",J678,0)</f>
        <v>0</v>
      </c>
      <c r="BG678" s="225">
        <f>IF(N678="zákl. přenesená",J678,0)</f>
        <v>0</v>
      </c>
      <c r="BH678" s="225">
        <f>IF(N678="sníž. přenesená",J678,0)</f>
        <v>0</v>
      </c>
      <c r="BI678" s="225">
        <f>IF(N678="nulová",J678,0)</f>
        <v>0</v>
      </c>
      <c r="BJ678" s="18" t="s">
        <v>82</v>
      </c>
      <c r="BK678" s="225">
        <f>ROUND(I678*H678,2)</f>
        <v>0</v>
      </c>
      <c r="BL678" s="18" t="s">
        <v>189</v>
      </c>
      <c r="BM678" s="224" t="s">
        <v>810</v>
      </c>
    </row>
    <row r="679" s="13" customFormat="1">
      <c r="A679" s="13"/>
      <c r="B679" s="236"/>
      <c r="C679" s="237"/>
      <c r="D679" s="226" t="s">
        <v>228</v>
      </c>
      <c r="E679" s="238" t="s">
        <v>19</v>
      </c>
      <c r="F679" s="239" t="s">
        <v>651</v>
      </c>
      <c r="G679" s="237"/>
      <c r="H679" s="238" t="s">
        <v>19</v>
      </c>
      <c r="I679" s="240"/>
      <c r="J679" s="237"/>
      <c r="K679" s="237"/>
      <c r="L679" s="241"/>
      <c r="M679" s="242"/>
      <c r="N679" s="243"/>
      <c r="O679" s="243"/>
      <c r="P679" s="243"/>
      <c r="Q679" s="243"/>
      <c r="R679" s="243"/>
      <c r="S679" s="243"/>
      <c r="T679" s="24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5" t="s">
        <v>228</v>
      </c>
      <c r="AU679" s="245" t="s">
        <v>84</v>
      </c>
      <c r="AV679" s="13" t="s">
        <v>82</v>
      </c>
      <c r="AW679" s="13" t="s">
        <v>37</v>
      </c>
      <c r="AX679" s="13" t="s">
        <v>75</v>
      </c>
      <c r="AY679" s="245" t="s">
        <v>137</v>
      </c>
    </row>
    <row r="680" s="14" customFormat="1">
      <c r="A680" s="14"/>
      <c r="B680" s="246"/>
      <c r="C680" s="247"/>
      <c r="D680" s="226" t="s">
        <v>228</v>
      </c>
      <c r="E680" s="248" t="s">
        <v>19</v>
      </c>
      <c r="F680" s="249" t="s">
        <v>75</v>
      </c>
      <c r="G680" s="247"/>
      <c r="H680" s="250">
        <v>0</v>
      </c>
      <c r="I680" s="251"/>
      <c r="J680" s="247"/>
      <c r="K680" s="247"/>
      <c r="L680" s="252"/>
      <c r="M680" s="253"/>
      <c r="N680" s="254"/>
      <c r="O680" s="254"/>
      <c r="P680" s="254"/>
      <c r="Q680" s="254"/>
      <c r="R680" s="254"/>
      <c r="S680" s="254"/>
      <c r="T680" s="25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6" t="s">
        <v>228</v>
      </c>
      <c r="AU680" s="256" t="s">
        <v>84</v>
      </c>
      <c r="AV680" s="14" t="s">
        <v>84</v>
      </c>
      <c r="AW680" s="14" t="s">
        <v>37</v>
      </c>
      <c r="AX680" s="14" t="s">
        <v>75</v>
      </c>
      <c r="AY680" s="256" t="s">
        <v>137</v>
      </c>
    </row>
    <row r="681" s="13" customFormat="1">
      <c r="A681" s="13"/>
      <c r="B681" s="236"/>
      <c r="C681" s="237"/>
      <c r="D681" s="226" t="s">
        <v>228</v>
      </c>
      <c r="E681" s="238" t="s">
        <v>19</v>
      </c>
      <c r="F681" s="239" t="s">
        <v>329</v>
      </c>
      <c r="G681" s="237"/>
      <c r="H681" s="238" t="s">
        <v>19</v>
      </c>
      <c r="I681" s="240"/>
      <c r="J681" s="237"/>
      <c r="K681" s="237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228</v>
      </c>
      <c r="AU681" s="245" t="s">
        <v>84</v>
      </c>
      <c r="AV681" s="13" t="s">
        <v>82</v>
      </c>
      <c r="AW681" s="13" t="s">
        <v>37</v>
      </c>
      <c r="AX681" s="13" t="s">
        <v>75</v>
      </c>
      <c r="AY681" s="245" t="s">
        <v>137</v>
      </c>
    </row>
    <row r="682" s="14" customFormat="1">
      <c r="A682" s="14"/>
      <c r="B682" s="246"/>
      <c r="C682" s="247"/>
      <c r="D682" s="226" t="s">
        <v>228</v>
      </c>
      <c r="E682" s="248" t="s">
        <v>19</v>
      </c>
      <c r="F682" s="249" t="s">
        <v>189</v>
      </c>
      <c r="G682" s="247"/>
      <c r="H682" s="250">
        <v>16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228</v>
      </c>
      <c r="AU682" s="256" t="s">
        <v>84</v>
      </c>
      <c r="AV682" s="14" t="s">
        <v>84</v>
      </c>
      <c r="AW682" s="14" t="s">
        <v>37</v>
      </c>
      <c r="AX682" s="14" t="s">
        <v>75</v>
      </c>
      <c r="AY682" s="256" t="s">
        <v>137</v>
      </c>
    </row>
    <row r="683" s="15" customFormat="1">
      <c r="A683" s="15"/>
      <c r="B683" s="257"/>
      <c r="C683" s="258"/>
      <c r="D683" s="226" t="s">
        <v>228</v>
      </c>
      <c r="E683" s="259" t="s">
        <v>19</v>
      </c>
      <c r="F683" s="260" t="s">
        <v>237</v>
      </c>
      <c r="G683" s="258"/>
      <c r="H683" s="261">
        <v>16</v>
      </c>
      <c r="I683" s="262"/>
      <c r="J683" s="258"/>
      <c r="K683" s="258"/>
      <c r="L683" s="263"/>
      <c r="M683" s="264"/>
      <c r="N683" s="265"/>
      <c r="O683" s="265"/>
      <c r="P683" s="265"/>
      <c r="Q683" s="265"/>
      <c r="R683" s="265"/>
      <c r="S683" s="265"/>
      <c r="T683" s="266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T683" s="267" t="s">
        <v>228</v>
      </c>
      <c r="AU683" s="267" t="s">
        <v>84</v>
      </c>
      <c r="AV683" s="15" t="s">
        <v>155</v>
      </c>
      <c r="AW683" s="15" t="s">
        <v>37</v>
      </c>
      <c r="AX683" s="15" t="s">
        <v>82</v>
      </c>
      <c r="AY683" s="267" t="s">
        <v>137</v>
      </c>
    </row>
    <row r="684" s="2" customFormat="1" ht="49.05" customHeight="1">
      <c r="A684" s="39"/>
      <c r="B684" s="40"/>
      <c r="C684" s="213" t="s">
        <v>811</v>
      </c>
      <c r="D684" s="213" t="s">
        <v>140</v>
      </c>
      <c r="E684" s="214" t="s">
        <v>812</v>
      </c>
      <c r="F684" s="215" t="s">
        <v>813</v>
      </c>
      <c r="G684" s="216" t="s">
        <v>226</v>
      </c>
      <c r="H684" s="217">
        <v>36</v>
      </c>
      <c r="I684" s="218"/>
      <c r="J684" s="219">
        <f>ROUND(I684*H684,2)</f>
        <v>0</v>
      </c>
      <c r="K684" s="215" t="s">
        <v>282</v>
      </c>
      <c r="L684" s="45"/>
      <c r="M684" s="220" t="s">
        <v>19</v>
      </c>
      <c r="N684" s="221" t="s">
        <v>46</v>
      </c>
      <c r="O684" s="85"/>
      <c r="P684" s="222">
        <f>O684*H684</f>
        <v>0</v>
      </c>
      <c r="Q684" s="222">
        <v>0</v>
      </c>
      <c r="R684" s="222">
        <f>Q684*H684</f>
        <v>0</v>
      </c>
      <c r="S684" s="222">
        <v>0</v>
      </c>
      <c r="T684" s="223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24" t="s">
        <v>189</v>
      </c>
      <c r="AT684" s="224" t="s">
        <v>140</v>
      </c>
      <c r="AU684" s="224" t="s">
        <v>84</v>
      </c>
      <c r="AY684" s="18" t="s">
        <v>137</v>
      </c>
      <c r="BE684" s="225">
        <f>IF(N684="základní",J684,0)</f>
        <v>0</v>
      </c>
      <c r="BF684" s="225">
        <f>IF(N684="snížená",J684,0)</f>
        <v>0</v>
      </c>
      <c r="BG684" s="225">
        <f>IF(N684="zákl. přenesená",J684,0)</f>
        <v>0</v>
      </c>
      <c r="BH684" s="225">
        <f>IF(N684="sníž. přenesená",J684,0)</f>
        <v>0</v>
      </c>
      <c r="BI684" s="225">
        <f>IF(N684="nulová",J684,0)</f>
        <v>0</v>
      </c>
      <c r="BJ684" s="18" t="s">
        <v>82</v>
      </c>
      <c r="BK684" s="225">
        <f>ROUND(I684*H684,2)</f>
        <v>0</v>
      </c>
      <c r="BL684" s="18" t="s">
        <v>189</v>
      </c>
      <c r="BM684" s="224" t="s">
        <v>814</v>
      </c>
    </row>
    <row r="685" s="2" customFormat="1">
      <c r="A685" s="39"/>
      <c r="B685" s="40"/>
      <c r="C685" s="41"/>
      <c r="D685" s="268" t="s">
        <v>284</v>
      </c>
      <c r="E685" s="41"/>
      <c r="F685" s="269" t="s">
        <v>815</v>
      </c>
      <c r="G685" s="41"/>
      <c r="H685" s="41"/>
      <c r="I685" s="228"/>
      <c r="J685" s="41"/>
      <c r="K685" s="41"/>
      <c r="L685" s="45"/>
      <c r="M685" s="229"/>
      <c r="N685" s="230"/>
      <c r="O685" s="85"/>
      <c r="P685" s="85"/>
      <c r="Q685" s="85"/>
      <c r="R685" s="85"/>
      <c r="S685" s="85"/>
      <c r="T685" s="86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284</v>
      </c>
      <c r="AU685" s="18" t="s">
        <v>84</v>
      </c>
    </row>
    <row r="686" s="2" customFormat="1" ht="24.15" customHeight="1">
      <c r="A686" s="39"/>
      <c r="B686" s="40"/>
      <c r="C686" s="270" t="s">
        <v>816</v>
      </c>
      <c r="D686" s="270" t="s">
        <v>286</v>
      </c>
      <c r="E686" s="271" t="s">
        <v>817</v>
      </c>
      <c r="F686" s="272" t="s">
        <v>818</v>
      </c>
      <c r="G686" s="273" t="s">
        <v>226</v>
      </c>
      <c r="H686" s="274">
        <v>36</v>
      </c>
      <c r="I686" s="275"/>
      <c r="J686" s="276">
        <f>ROUND(I686*H686,2)</f>
        <v>0</v>
      </c>
      <c r="K686" s="272" t="s">
        <v>282</v>
      </c>
      <c r="L686" s="277"/>
      <c r="M686" s="278" t="s">
        <v>19</v>
      </c>
      <c r="N686" s="279" t="s">
        <v>46</v>
      </c>
      <c r="O686" s="85"/>
      <c r="P686" s="222">
        <f>O686*H686</f>
        <v>0</v>
      </c>
      <c r="Q686" s="222">
        <v>5.0000000000000002E-05</v>
      </c>
      <c r="R686" s="222">
        <f>Q686*H686</f>
        <v>0.0018000000000000002</v>
      </c>
      <c r="S686" s="222">
        <v>0</v>
      </c>
      <c r="T686" s="223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24" t="s">
        <v>289</v>
      </c>
      <c r="AT686" s="224" t="s">
        <v>286</v>
      </c>
      <c r="AU686" s="224" t="s">
        <v>84</v>
      </c>
      <c r="AY686" s="18" t="s">
        <v>137</v>
      </c>
      <c r="BE686" s="225">
        <f>IF(N686="základní",J686,0)</f>
        <v>0</v>
      </c>
      <c r="BF686" s="225">
        <f>IF(N686="snížená",J686,0)</f>
        <v>0</v>
      </c>
      <c r="BG686" s="225">
        <f>IF(N686="zákl. přenesená",J686,0)</f>
        <v>0</v>
      </c>
      <c r="BH686" s="225">
        <f>IF(N686="sníž. přenesená",J686,0)</f>
        <v>0</v>
      </c>
      <c r="BI686" s="225">
        <f>IF(N686="nulová",J686,0)</f>
        <v>0</v>
      </c>
      <c r="BJ686" s="18" t="s">
        <v>82</v>
      </c>
      <c r="BK686" s="225">
        <f>ROUND(I686*H686,2)</f>
        <v>0</v>
      </c>
      <c r="BL686" s="18" t="s">
        <v>189</v>
      </c>
      <c r="BM686" s="224" t="s">
        <v>819</v>
      </c>
    </row>
    <row r="687" s="13" customFormat="1">
      <c r="A687" s="13"/>
      <c r="B687" s="236"/>
      <c r="C687" s="237"/>
      <c r="D687" s="226" t="s">
        <v>228</v>
      </c>
      <c r="E687" s="238" t="s">
        <v>19</v>
      </c>
      <c r="F687" s="239" t="s">
        <v>651</v>
      </c>
      <c r="G687" s="237"/>
      <c r="H687" s="238" t="s">
        <v>19</v>
      </c>
      <c r="I687" s="240"/>
      <c r="J687" s="237"/>
      <c r="K687" s="237"/>
      <c r="L687" s="241"/>
      <c r="M687" s="242"/>
      <c r="N687" s="243"/>
      <c r="O687" s="243"/>
      <c r="P687" s="243"/>
      <c r="Q687" s="243"/>
      <c r="R687" s="243"/>
      <c r="S687" s="243"/>
      <c r="T687" s="244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45" t="s">
        <v>228</v>
      </c>
      <c r="AU687" s="245" t="s">
        <v>84</v>
      </c>
      <c r="AV687" s="13" t="s">
        <v>82</v>
      </c>
      <c r="AW687" s="13" t="s">
        <v>37</v>
      </c>
      <c r="AX687" s="13" t="s">
        <v>75</v>
      </c>
      <c r="AY687" s="245" t="s">
        <v>137</v>
      </c>
    </row>
    <row r="688" s="14" customFormat="1">
      <c r="A688" s="14"/>
      <c r="B688" s="246"/>
      <c r="C688" s="247"/>
      <c r="D688" s="226" t="s">
        <v>228</v>
      </c>
      <c r="E688" s="248" t="s">
        <v>19</v>
      </c>
      <c r="F688" s="249" t="s">
        <v>201</v>
      </c>
      <c r="G688" s="247"/>
      <c r="H688" s="250">
        <v>14</v>
      </c>
      <c r="I688" s="251"/>
      <c r="J688" s="247"/>
      <c r="K688" s="247"/>
      <c r="L688" s="252"/>
      <c r="M688" s="253"/>
      <c r="N688" s="254"/>
      <c r="O688" s="254"/>
      <c r="P688" s="254"/>
      <c r="Q688" s="254"/>
      <c r="R688" s="254"/>
      <c r="S688" s="254"/>
      <c r="T688" s="25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6" t="s">
        <v>228</v>
      </c>
      <c r="AU688" s="256" t="s">
        <v>84</v>
      </c>
      <c r="AV688" s="14" t="s">
        <v>84</v>
      </c>
      <c r="AW688" s="14" t="s">
        <v>37</v>
      </c>
      <c r="AX688" s="14" t="s">
        <v>75</v>
      </c>
      <c r="AY688" s="256" t="s">
        <v>137</v>
      </c>
    </row>
    <row r="689" s="13" customFormat="1">
      <c r="A689" s="13"/>
      <c r="B689" s="236"/>
      <c r="C689" s="237"/>
      <c r="D689" s="226" t="s">
        <v>228</v>
      </c>
      <c r="E689" s="238" t="s">
        <v>19</v>
      </c>
      <c r="F689" s="239" t="s">
        <v>329</v>
      </c>
      <c r="G689" s="237"/>
      <c r="H689" s="238" t="s">
        <v>19</v>
      </c>
      <c r="I689" s="240"/>
      <c r="J689" s="237"/>
      <c r="K689" s="237"/>
      <c r="L689" s="241"/>
      <c r="M689" s="242"/>
      <c r="N689" s="243"/>
      <c r="O689" s="243"/>
      <c r="P689" s="243"/>
      <c r="Q689" s="243"/>
      <c r="R689" s="243"/>
      <c r="S689" s="243"/>
      <c r="T689" s="24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5" t="s">
        <v>228</v>
      </c>
      <c r="AU689" s="245" t="s">
        <v>84</v>
      </c>
      <c r="AV689" s="13" t="s">
        <v>82</v>
      </c>
      <c r="AW689" s="13" t="s">
        <v>37</v>
      </c>
      <c r="AX689" s="13" t="s">
        <v>75</v>
      </c>
      <c r="AY689" s="245" t="s">
        <v>137</v>
      </c>
    </row>
    <row r="690" s="14" customFormat="1">
      <c r="A690" s="14"/>
      <c r="B690" s="246"/>
      <c r="C690" s="247"/>
      <c r="D690" s="226" t="s">
        <v>228</v>
      </c>
      <c r="E690" s="248" t="s">
        <v>19</v>
      </c>
      <c r="F690" s="249" t="s">
        <v>330</v>
      </c>
      <c r="G690" s="247"/>
      <c r="H690" s="250">
        <v>22</v>
      </c>
      <c r="I690" s="251"/>
      <c r="J690" s="247"/>
      <c r="K690" s="247"/>
      <c r="L690" s="252"/>
      <c r="M690" s="253"/>
      <c r="N690" s="254"/>
      <c r="O690" s="254"/>
      <c r="P690" s="254"/>
      <c r="Q690" s="254"/>
      <c r="R690" s="254"/>
      <c r="S690" s="254"/>
      <c r="T690" s="25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6" t="s">
        <v>228</v>
      </c>
      <c r="AU690" s="256" t="s">
        <v>84</v>
      </c>
      <c r="AV690" s="14" t="s">
        <v>84</v>
      </c>
      <c r="AW690" s="14" t="s">
        <v>37</v>
      </c>
      <c r="AX690" s="14" t="s">
        <v>75</v>
      </c>
      <c r="AY690" s="256" t="s">
        <v>137</v>
      </c>
    </row>
    <row r="691" s="15" customFormat="1">
      <c r="A691" s="15"/>
      <c r="B691" s="257"/>
      <c r="C691" s="258"/>
      <c r="D691" s="226" t="s">
        <v>228</v>
      </c>
      <c r="E691" s="259" t="s">
        <v>19</v>
      </c>
      <c r="F691" s="260" t="s">
        <v>237</v>
      </c>
      <c r="G691" s="258"/>
      <c r="H691" s="261">
        <v>36</v>
      </c>
      <c r="I691" s="262"/>
      <c r="J691" s="258"/>
      <c r="K691" s="258"/>
      <c r="L691" s="263"/>
      <c r="M691" s="264"/>
      <c r="N691" s="265"/>
      <c r="O691" s="265"/>
      <c r="P691" s="265"/>
      <c r="Q691" s="265"/>
      <c r="R691" s="265"/>
      <c r="S691" s="265"/>
      <c r="T691" s="266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T691" s="267" t="s">
        <v>228</v>
      </c>
      <c r="AU691" s="267" t="s">
        <v>84</v>
      </c>
      <c r="AV691" s="15" t="s">
        <v>155</v>
      </c>
      <c r="AW691" s="15" t="s">
        <v>37</v>
      </c>
      <c r="AX691" s="15" t="s">
        <v>82</v>
      </c>
      <c r="AY691" s="267" t="s">
        <v>137</v>
      </c>
    </row>
    <row r="692" s="2" customFormat="1" ht="44.25" customHeight="1">
      <c r="A692" s="39"/>
      <c r="B692" s="40"/>
      <c r="C692" s="213" t="s">
        <v>820</v>
      </c>
      <c r="D692" s="213" t="s">
        <v>140</v>
      </c>
      <c r="E692" s="214" t="s">
        <v>821</v>
      </c>
      <c r="F692" s="215" t="s">
        <v>822</v>
      </c>
      <c r="G692" s="216" t="s">
        <v>226</v>
      </c>
      <c r="H692" s="217">
        <v>85</v>
      </c>
      <c r="I692" s="218"/>
      <c r="J692" s="219">
        <f>ROUND(I692*H692,2)</f>
        <v>0</v>
      </c>
      <c r="K692" s="215" t="s">
        <v>282</v>
      </c>
      <c r="L692" s="45"/>
      <c r="M692" s="220" t="s">
        <v>19</v>
      </c>
      <c r="N692" s="221" t="s">
        <v>46</v>
      </c>
      <c r="O692" s="85"/>
      <c r="P692" s="222">
        <f>O692*H692</f>
        <v>0</v>
      </c>
      <c r="Q692" s="222">
        <v>0</v>
      </c>
      <c r="R692" s="222">
        <f>Q692*H692</f>
        <v>0</v>
      </c>
      <c r="S692" s="222">
        <v>0</v>
      </c>
      <c r="T692" s="223">
        <f>S692*H692</f>
        <v>0</v>
      </c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R692" s="224" t="s">
        <v>189</v>
      </c>
      <c r="AT692" s="224" t="s">
        <v>140</v>
      </c>
      <c r="AU692" s="224" t="s">
        <v>84</v>
      </c>
      <c r="AY692" s="18" t="s">
        <v>137</v>
      </c>
      <c r="BE692" s="225">
        <f>IF(N692="základní",J692,0)</f>
        <v>0</v>
      </c>
      <c r="BF692" s="225">
        <f>IF(N692="snížená",J692,0)</f>
        <v>0</v>
      </c>
      <c r="BG692" s="225">
        <f>IF(N692="zákl. přenesená",J692,0)</f>
        <v>0</v>
      </c>
      <c r="BH692" s="225">
        <f>IF(N692="sníž. přenesená",J692,0)</f>
        <v>0</v>
      </c>
      <c r="BI692" s="225">
        <f>IF(N692="nulová",J692,0)</f>
        <v>0</v>
      </c>
      <c r="BJ692" s="18" t="s">
        <v>82</v>
      </c>
      <c r="BK692" s="225">
        <f>ROUND(I692*H692,2)</f>
        <v>0</v>
      </c>
      <c r="BL692" s="18" t="s">
        <v>189</v>
      </c>
      <c r="BM692" s="224" t="s">
        <v>823</v>
      </c>
    </row>
    <row r="693" s="2" customFormat="1">
      <c r="A693" s="39"/>
      <c r="B693" s="40"/>
      <c r="C693" s="41"/>
      <c r="D693" s="268" t="s">
        <v>284</v>
      </c>
      <c r="E693" s="41"/>
      <c r="F693" s="269" t="s">
        <v>824</v>
      </c>
      <c r="G693" s="41"/>
      <c r="H693" s="41"/>
      <c r="I693" s="228"/>
      <c r="J693" s="41"/>
      <c r="K693" s="41"/>
      <c r="L693" s="45"/>
      <c r="M693" s="229"/>
      <c r="N693" s="230"/>
      <c r="O693" s="85"/>
      <c r="P693" s="85"/>
      <c r="Q693" s="85"/>
      <c r="R693" s="85"/>
      <c r="S693" s="85"/>
      <c r="T693" s="86"/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T693" s="18" t="s">
        <v>284</v>
      </c>
      <c r="AU693" s="18" t="s">
        <v>84</v>
      </c>
    </row>
    <row r="694" s="2" customFormat="1" ht="24.15" customHeight="1">
      <c r="A694" s="39"/>
      <c r="B694" s="40"/>
      <c r="C694" s="270" t="s">
        <v>825</v>
      </c>
      <c r="D694" s="270" t="s">
        <v>286</v>
      </c>
      <c r="E694" s="271" t="s">
        <v>826</v>
      </c>
      <c r="F694" s="272" t="s">
        <v>827</v>
      </c>
      <c r="G694" s="273" t="s">
        <v>226</v>
      </c>
      <c r="H694" s="274">
        <v>85</v>
      </c>
      <c r="I694" s="275"/>
      <c r="J694" s="276">
        <f>ROUND(I694*H694,2)</f>
        <v>0</v>
      </c>
      <c r="K694" s="272" t="s">
        <v>282</v>
      </c>
      <c r="L694" s="277"/>
      <c r="M694" s="278" t="s">
        <v>19</v>
      </c>
      <c r="N694" s="279" t="s">
        <v>46</v>
      </c>
      <c r="O694" s="85"/>
      <c r="P694" s="222">
        <f>O694*H694</f>
        <v>0</v>
      </c>
      <c r="Q694" s="222">
        <v>5.0000000000000002E-05</v>
      </c>
      <c r="R694" s="222">
        <f>Q694*H694</f>
        <v>0.0042500000000000003</v>
      </c>
      <c r="S694" s="222">
        <v>0</v>
      </c>
      <c r="T694" s="223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24" t="s">
        <v>289</v>
      </c>
      <c r="AT694" s="224" t="s">
        <v>286</v>
      </c>
      <c r="AU694" s="224" t="s">
        <v>84</v>
      </c>
      <c r="AY694" s="18" t="s">
        <v>137</v>
      </c>
      <c r="BE694" s="225">
        <f>IF(N694="základní",J694,0)</f>
        <v>0</v>
      </c>
      <c r="BF694" s="225">
        <f>IF(N694="snížená",J694,0)</f>
        <v>0</v>
      </c>
      <c r="BG694" s="225">
        <f>IF(N694="zákl. přenesená",J694,0)</f>
        <v>0</v>
      </c>
      <c r="BH694" s="225">
        <f>IF(N694="sníž. přenesená",J694,0)</f>
        <v>0</v>
      </c>
      <c r="BI694" s="225">
        <f>IF(N694="nulová",J694,0)</f>
        <v>0</v>
      </c>
      <c r="BJ694" s="18" t="s">
        <v>82</v>
      </c>
      <c r="BK694" s="225">
        <f>ROUND(I694*H694,2)</f>
        <v>0</v>
      </c>
      <c r="BL694" s="18" t="s">
        <v>189</v>
      </c>
      <c r="BM694" s="224" t="s">
        <v>828</v>
      </c>
    </row>
    <row r="695" s="13" customFormat="1">
      <c r="A695" s="13"/>
      <c r="B695" s="236"/>
      <c r="C695" s="237"/>
      <c r="D695" s="226" t="s">
        <v>228</v>
      </c>
      <c r="E695" s="238" t="s">
        <v>19</v>
      </c>
      <c r="F695" s="239" t="s">
        <v>651</v>
      </c>
      <c r="G695" s="237"/>
      <c r="H695" s="238" t="s">
        <v>19</v>
      </c>
      <c r="I695" s="240"/>
      <c r="J695" s="237"/>
      <c r="K695" s="237"/>
      <c r="L695" s="241"/>
      <c r="M695" s="242"/>
      <c r="N695" s="243"/>
      <c r="O695" s="243"/>
      <c r="P695" s="243"/>
      <c r="Q695" s="243"/>
      <c r="R695" s="243"/>
      <c r="S695" s="243"/>
      <c r="T695" s="244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45" t="s">
        <v>228</v>
      </c>
      <c r="AU695" s="245" t="s">
        <v>84</v>
      </c>
      <c r="AV695" s="13" t="s">
        <v>82</v>
      </c>
      <c r="AW695" s="13" t="s">
        <v>37</v>
      </c>
      <c r="AX695" s="13" t="s">
        <v>75</v>
      </c>
      <c r="AY695" s="245" t="s">
        <v>137</v>
      </c>
    </row>
    <row r="696" s="14" customFormat="1">
      <c r="A696" s="14"/>
      <c r="B696" s="246"/>
      <c r="C696" s="247"/>
      <c r="D696" s="226" t="s">
        <v>228</v>
      </c>
      <c r="E696" s="248" t="s">
        <v>19</v>
      </c>
      <c r="F696" s="249" t="s">
        <v>829</v>
      </c>
      <c r="G696" s="247"/>
      <c r="H696" s="250">
        <v>44</v>
      </c>
      <c r="I696" s="251"/>
      <c r="J696" s="247"/>
      <c r="K696" s="247"/>
      <c r="L696" s="252"/>
      <c r="M696" s="253"/>
      <c r="N696" s="254"/>
      <c r="O696" s="254"/>
      <c r="P696" s="254"/>
      <c r="Q696" s="254"/>
      <c r="R696" s="254"/>
      <c r="S696" s="254"/>
      <c r="T696" s="25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6" t="s">
        <v>228</v>
      </c>
      <c r="AU696" s="256" t="s">
        <v>84</v>
      </c>
      <c r="AV696" s="14" t="s">
        <v>84</v>
      </c>
      <c r="AW696" s="14" t="s">
        <v>37</v>
      </c>
      <c r="AX696" s="14" t="s">
        <v>75</v>
      </c>
      <c r="AY696" s="256" t="s">
        <v>137</v>
      </c>
    </row>
    <row r="697" s="13" customFormat="1">
      <c r="A697" s="13"/>
      <c r="B697" s="236"/>
      <c r="C697" s="237"/>
      <c r="D697" s="226" t="s">
        <v>228</v>
      </c>
      <c r="E697" s="238" t="s">
        <v>19</v>
      </c>
      <c r="F697" s="239" t="s">
        <v>329</v>
      </c>
      <c r="G697" s="237"/>
      <c r="H697" s="238" t="s">
        <v>19</v>
      </c>
      <c r="I697" s="240"/>
      <c r="J697" s="237"/>
      <c r="K697" s="237"/>
      <c r="L697" s="241"/>
      <c r="M697" s="242"/>
      <c r="N697" s="243"/>
      <c r="O697" s="243"/>
      <c r="P697" s="243"/>
      <c r="Q697" s="243"/>
      <c r="R697" s="243"/>
      <c r="S697" s="243"/>
      <c r="T697" s="24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228</v>
      </c>
      <c r="AU697" s="245" t="s">
        <v>84</v>
      </c>
      <c r="AV697" s="13" t="s">
        <v>82</v>
      </c>
      <c r="AW697" s="13" t="s">
        <v>37</v>
      </c>
      <c r="AX697" s="13" t="s">
        <v>75</v>
      </c>
      <c r="AY697" s="245" t="s">
        <v>137</v>
      </c>
    </row>
    <row r="698" s="14" customFormat="1">
      <c r="A698" s="14"/>
      <c r="B698" s="246"/>
      <c r="C698" s="247"/>
      <c r="D698" s="226" t="s">
        <v>228</v>
      </c>
      <c r="E698" s="248" t="s">
        <v>19</v>
      </c>
      <c r="F698" s="249" t="s">
        <v>830</v>
      </c>
      <c r="G698" s="247"/>
      <c r="H698" s="250">
        <v>41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228</v>
      </c>
      <c r="AU698" s="256" t="s">
        <v>84</v>
      </c>
      <c r="AV698" s="14" t="s">
        <v>84</v>
      </c>
      <c r="AW698" s="14" t="s">
        <v>37</v>
      </c>
      <c r="AX698" s="14" t="s">
        <v>75</v>
      </c>
      <c r="AY698" s="256" t="s">
        <v>137</v>
      </c>
    </row>
    <row r="699" s="15" customFormat="1">
      <c r="A699" s="15"/>
      <c r="B699" s="257"/>
      <c r="C699" s="258"/>
      <c r="D699" s="226" t="s">
        <v>228</v>
      </c>
      <c r="E699" s="259" t="s">
        <v>19</v>
      </c>
      <c r="F699" s="260" t="s">
        <v>237</v>
      </c>
      <c r="G699" s="258"/>
      <c r="H699" s="261">
        <v>85</v>
      </c>
      <c r="I699" s="262"/>
      <c r="J699" s="258"/>
      <c r="K699" s="258"/>
      <c r="L699" s="263"/>
      <c r="M699" s="264"/>
      <c r="N699" s="265"/>
      <c r="O699" s="265"/>
      <c r="P699" s="265"/>
      <c r="Q699" s="265"/>
      <c r="R699" s="265"/>
      <c r="S699" s="265"/>
      <c r="T699" s="266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67" t="s">
        <v>228</v>
      </c>
      <c r="AU699" s="267" t="s">
        <v>84</v>
      </c>
      <c r="AV699" s="15" t="s">
        <v>155</v>
      </c>
      <c r="AW699" s="15" t="s">
        <v>37</v>
      </c>
      <c r="AX699" s="15" t="s">
        <v>82</v>
      </c>
      <c r="AY699" s="267" t="s">
        <v>137</v>
      </c>
    </row>
    <row r="700" s="2" customFormat="1" ht="37.8" customHeight="1">
      <c r="A700" s="39"/>
      <c r="B700" s="40"/>
      <c r="C700" s="213" t="s">
        <v>705</v>
      </c>
      <c r="D700" s="213" t="s">
        <v>140</v>
      </c>
      <c r="E700" s="214" t="s">
        <v>831</v>
      </c>
      <c r="F700" s="215" t="s">
        <v>832</v>
      </c>
      <c r="G700" s="216" t="s">
        <v>226</v>
      </c>
      <c r="H700" s="217">
        <v>83</v>
      </c>
      <c r="I700" s="218"/>
      <c r="J700" s="219">
        <f>ROUND(I700*H700,2)</f>
        <v>0</v>
      </c>
      <c r="K700" s="215" t="s">
        <v>282</v>
      </c>
      <c r="L700" s="45"/>
      <c r="M700" s="220" t="s">
        <v>19</v>
      </c>
      <c r="N700" s="221" t="s">
        <v>46</v>
      </c>
      <c r="O700" s="85"/>
      <c r="P700" s="222">
        <f>O700*H700</f>
        <v>0</v>
      </c>
      <c r="Q700" s="222">
        <v>0</v>
      </c>
      <c r="R700" s="222">
        <f>Q700*H700</f>
        <v>0</v>
      </c>
      <c r="S700" s="222">
        <v>0</v>
      </c>
      <c r="T700" s="223">
        <f>S700*H700</f>
        <v>0</v>
      </c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R700" s="224" t="s">
        <v>189</v>
      </c>
      <c r="AT700" s="224" t="s">
        <v>140</v>
      </c>
      <c r="AU700" s="224" t="s">
        <v>84</v>
      </c>
      <c r="AY700" s="18" t="s">
        <v>137</v>
      </c>
      <c r="BE700" s="225">
        <f>IF(N700="základní",J700,0)</f>
        <v>0</v>
      </c>
      <c r="BF700" s="225">
        <f>IF(N700="snížená",J700,0)</f>
        <v>0</v>
      </c>
      <c r="BG700" s="225">
        <f>IF(N700="zákl. přenesená",J700,0)</f>
        <v>0</v>
      </c>
      <c r="BH700" s="225">
        <f>IF(N700="sníž. přenesená",J700,0)</f>
        <v>0</v>
      </c>
      <c r="BI700" s="225">
        <f>IF(N700="nulová",J700,0)</f>
        <v>0</v>
      </c>
      <c r="BJ700" s="18" t="s">
        <v>82</v>
      </c>
      <c r="BK700" s="225">
        <f>ROUND(I700*H700,2)</f>
        <v>0</v>
      </c>
      <c r="BL700" s="18" t="s">
        <v>189</v>
      </c>
      <c r="BM700" s="224" t="s">
        <v>833</v>
      </c>
    </row>
    <row r="701" s="2" customFormat="1">
      <c r="A701" s="39"/>
      <c r="B701" s="40"/>
      <c r="C701" s="41"/>
      <c r="D701" s="268" t="s">
        <v>284</v>
      </c>
      <c r="E701" s="41"/>
      <c r="F701" s="269" t="s">
        <v>834</v>
      </c>
      <c r="G701" s="41"/>
      <c r="H701" s="41"/>
      <c r="I701" s="228"/>
      <c r="J701" s="41"/>
      <c r="K701" s="41"/>
      <c r="L701" s="45"/>
      <c r="M701" s="229"/>
      <c r="N701" s="230"/>
      <c r="O701" s="85"/>
      <c r="P701" s="85"/>
      <c r="Q701" s="85"/>
      <c r="R701" s="85"/>
      <c r="S701" s="85"/>
      <c r="T701" s="86"/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T701" s="18" t="s">
        <v>284</v>
      </c>
      <c r="AU701" s="18" t="s">
        <v>84</v>
      </c>
    </row>
    <row r="702" s="2" customFormat="1" ht="24.15" customHeight="1">
      <c r="A702" s="39"/>
      <c r="B702" s="40"/>
      <c r="C702" s="270" t="s">
        <v>835</v>
      </c>
      <c r="D702" s="270" t="s">
        <v>286</v>
      </c>
      <c r="E702" s="271" t="s">
        <v>836</v>
      </c>
      <c r="F702" s="272" t="s">
        <v>837</v>
      </c>
      <c r="G702" s="273" t="s">
        <v>226</v>
      </c>
      <c r="H702" s="274">
        <v>83</v>
      </c>
      <c r="I702" s="275"/>
      <c r="J702" s="276">
        <f>ROUND(I702*H702,2)</f>
        <v>0</v>
      </c>
      <c r="K702" s="272" t="s">
        <v>282</v>
      </c>
      <c r="L702" s="277"/>
      <c r="M702" s="278" t="s">
        <v>19</v>
      </c>
      <c r="N702" s="279" t="s">
        <v>46</v>
      </c>
      <c r="O702" s="85"/>
      <c r="P702" s="222">
        <f>O702*H702</f>
        <v>0</v>
      </c>
      <c r="Q702" s="222">
        <v>9.0000000000000006E-05</v>
      </c>
      <c r="R702" s="222">
        <f>Q702*H702</f>
        <v>0.0074700000000000001</v>
      </c>
      <c r="S702" s="222">
        <v>0</v>
      </c>
      <c r="T702" s="223">
        <f>S702*H702</f>
        <v>0</v>
      </c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R702" s="224" t="s">
        <v>289</v>
      </c>
      <c r="AT702" s="224" t="s">
        <v>286</v>
      </c>
      <c r="AU702" s="224" t="s">
        <v>84</v>
      </c>
      <c r="AY702" s="18" t="s">
        <v>137</v>
      </c>
      <c r="BE702" s="225">
        <f>IF(N702="základní",J702,0)</f>
        <v>0</v>
      </c>
      <c r="BF702" s="225">
        <f>IF(N702="snížená",J702,0)</f>
        <v>0</v>
      </c>
      <c r="BG702" s="225">
        <f>IF(N702="zákl. přenesená",J702,0)</f>
        <v>0</v>
      </c>
      <c r="BH702" s="225">
        <f>IF(N702="sníž. přenesená",J702,0)</f>
        <v>0</v>
      </c>
      <c r="BI702" s="225">
        <f>IF(N702="nulová",J702,0)</f>
        <v>0</v>
      </c>
      <c r="BJ702" s="18" t="s">
        <v>82</v>
      </c>
      <c r="BK702" s="225">
        <f>ROUND(I702*H702,2)</f>
        <v>0</v>
      </c>
      <c r="BL702" s="18" t="s">
        <v>189</v>
      </c>
      <c r="BM702" s="224" t="s">
        <v>838</v>
      </c>
    </row>
    <row r="703" s="13" customFormat="1">
      <c r="A703" s="13"/>
      <c r="B703" s="236"/>
      <c r="C703" s="237"/>
      <c r="D703" s="226" t="s">
        <v>228</v>
      </c>
      <c r="E703" s="238" t="s">
        <v>19</v>
      </c>
      <c r="F703" s="239" t="s">
        <v>651</v>
      </c>
      <c r="G703" s="237"/>
      <c r="H703" s="238" t="s">
        <v>19</v>
      </c>
      <c r="I703" s="240"/>
      <c r="J703" s="237"/>
      <c r="K703" s="237"/>
      <c r="L703" s="241"/>
      <c r="M703" s="242"/>
      <c r="N703" s="243"/>
      <c r="O703" s="243"/>
      <c r="P703" s="243"/>
      <c r="Q703" s="243"/>
      <c r="R703" s="243"/>
      <c r="S703" s="243"/>
      <c r="T703" s="244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5" t="s">
        <v>228</v>
      </c>
      <c r="AU703" s="245" t="s">
        <v>84</v>
      </c>
      <c r="AV703" s="13" t="s">
        <v>82</v>
      </c>
      <c r="AW703" s="13" t="s">
        <v>37</v>
      </c>
      <c r="AX703" s="13" t="s">
        <v>75</v>
      </c>
      <c r="AY703" s="245" t="s">
        <v>137</v>
      </c>
    </row>
    <row r="704" s="14" customFormat="1">
      <c r="A704" s="14"/>
      <c r="B704" s="246"/>
      <c r="C704" s="247"/>
      <c r="D704" s="226" t="s">
        <v>228</v>
      </c>
      <c r="E704" s="248" t="s">
        <v>19</v>
      </c>
      <c r="F704" s="249" t="s">
        <v>330</v>
      </c>
      <c r="G704" s="247"/>
      <c r="H704" s="250">
        <v>22</v>
      </c>
      <c r="I704" s="251"/>
      <c r="J704" s="247"/>
      <c r="K704" s="247"/>
      <c r="L704" s="252"/>
      <c r="M704" s="253"/>
      <c r="N704" s="254"/>
      <c r="O704" s="254"/>
      <c r="P704" s="254"/>
      <c r="Q704" s="254"/>
      <c r="R704" s="254"/>
      <c r="S704" s="254"/>
      <c r="T704" s="25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6" t="s">
        <v>228</v>
      </c>
      <c r="AU704" s="256" t="s">
        <v>84</v>
      </c>
      <c r="AV704" s="14" t="s">
        <v>84</v>
      </c>
      <c r="AW704" s="14" t="s">
        <v>37</v>
      </c>
      <c r="AX704" s="14" t="s">
        <v>75</v>
      </c>
      <c r="AY704" s="256" t="s">
        <v>137</v>
      </c>
    </row>
    <row r="705" s="13" customFormat="1">
      <c r="A705" s="13"/>
      <c r="B705" s="236"/>
      <c r="C705" s="237"/>
      <c r="D705" s="226" t="s">
        <v>228</v>
      </c>
      <c r="E705" s="238" t="s">
        <v>19</v>
      </c>
      <c r="F705" s="239" t="s">
        <v>329</v>
      </c>
      <c r="G705" s="237"/>
      <c r="H705" s="238" t="s">
        <v>19</v>
      </c>
      <c r="I705" s="240"/>
      <c r="J705" s="237"/>
      <c r="K705" s="237"/>
      <c r="L705" s="241"/>
      <c r="M705" s="242"/>
      <c r="N705" s="243"/>
      <c r="O705" s="243"/>
      <c r="P705" s="243"/>
      <c r="Q705" s="243"/>
      <c r="R705" s="243"/>
      <c r="S705" s="243"/>
      <c r="T705" s="244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5" t="s">
        <v>228</v>
      </c>
      <c r="AU705" s="245" t="s">
        <v>84</v>
      </c>
      <c r="AV705" s="13" t="s">
        <v>82</v>
      </c>
      <c r="AW705" s="13" t="s">
        <v>37</v>
      </c>
      <c r="AX705" s="13" t="s">
        <v>75</v>
      </c>
      <c r="AY705" s="245" t="s">
        <v>137</v>
      </c>
    </row>
    <row r="706" s="14" customFormat="1">
      <c r="A706" s="14"/>
      <c r="B706" s="246"/>
      <c r="C706" s="247"/>
      <c r="D706" s="226" t="s">
        <v>228</v>
      </c>
      <c r="E706" s="248" t="s">
        <v>19</v>
      </c>
      <c r="F706" s="249" t="s">
        <v>533</v>
      </c>
      <c r="G706" s="247"/>
      <c r="H706" s="250">
        <v>61</v>
      </c>
      <c r="I706" s="251"/>
      <c r="J706" s="247"/>
      <c r="K706" s="247"/>
      <c r="L706" s="252"/>
      <c r="M706" s="253"/>
      <c r="N706" s="254"/>
      <c r="O706" s="254"/>
      <c r="P706" s="254"/>
      <c r="Q706" s="254"/>
      <c r="R706" s="254"/>
      <c r="S706" s="254"/>
      <c r="T706" s="25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6" t="s">
        <v>228</v>
      </c>
      <c r="AU706" s="256" t="s">
        <v>84</v>
      </c>
      <c r="AV706" s="14" t="s">
        <v>84</v>
      </c>
      <c r="AW706" s="14" t="s">
        <v>37</v>
      </c>
      <c r="AX706" s="14" t="s">
        <v>75</v>
      </c>
      <c r="AY706" s="256" t="s">
        <v>137</v>
      </c>
    </row>
    <row r="707" s="15" customFormat="1">
      <c r="A707" s="15"/>
      <c r="B707" s="257"/>
      <c r="C707" s="258"/>
      <c r="D707" s="226" t="s">
        <v>228</v>
      </c>
      <c r="E707" s="259" t="s">
        <v>19</v>
      </c>
      <c r="F707" s="260" t="s">
        <v>237</v>
      </c>
      <c r="G707" s="258"/>
      <c r="H707" s="261">
        <v>83</v>
      </c>
      <c r="I707" s="262"/>
      <c r="J707" s="258"/>
      <c r="K707" s="258"/>
      <c r="L707" s="263"/>
      <c r="M707" s="264"/>
      <c r="N707" s="265"/>
      <c r="O707" s="265"/>
      <c r="P707" s="265"/>
      <c r="Q707" s="265"/>
      <c r="R707" s="265"/>
      <c r="S707" s="265"/>
      <c r="T707" s="266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7" t="s">
        <v>228</v>
      </c>
      <c r="AU707" s="267" t="s">
        <v>84</v>
      </c>
      <c r="AV707" s="15" t="s">
        <v>155</v>
      </c>
      <c r="AW707" s="15" t="s">
        <v>37</v>
      </c>
      <c r="AX707" s="15" t="s">
        <v>82</v>
      </c>
      <c r="AY707" s="267" t="s">
        <v>137</v>
      </c>
    </row>
    <row r="708" s="2" customFormat="1" ht="16.5" customHeight="1">
      <c r="A708" s="39"/>
      <c r="B708" s="40"/>
      <c r="C708" s="213" t="s">
        <v>839</v>
      </c>
      <c r="D708" s="213" t="s">
        <v>140</v>
      </c>
      <c r="E708" s="214" t="s">
        <v>840</v>
      </c>
      <c r="F708" s="215" t="s">
        <v>841</v>
      </c>
      <c r="G708" s="216" t="s">
        <v>469</v>
      </c>
      <c r="H708" s="217">
        <v>96</v>
      </c>
      <c r="I708" s="218"/>
      <c r="J708" s="219">
        <f>ROUND(I708*H708,2)</f>
        <v>0</v>
      </c>
      <c r="K708" s="215" t="s">
        <v>282</v>
      </c>
      <c r="L708" s="45"/>
      <c r="M708" s="220" t="s">
        <v>19</v>
      </c>
      <c r="N708" s="221" t="s">
        <v>46</v>
      </c>
      <c r="O708" s="85"/>
      <c r="P708" s="222">
        <f>O708*H708</f>
        <v>0</v>
      </c>
      <c r="Q708" s="222">
        <v>0</v>
      </c>
      <c r="R708" s="222">
        <f>Q708*H708</f>
        <v>0</v>
      </c>
      <c r="S708" s="222">
        <v>0</v>
      </c>
      <c r="T708" s="223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24" t="s">
        <v>189</v>
      </c>
      <c r="AT708" s="224" t="s">
        <v>140</v>
      </c>
      <c r="AU708" s="224" t="s">
        <v>84</v>
      </c>
      <c r="AY708" s="18" t="s">
        <v>137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8" t="s">
        <v>82</v>
      </c>
      <c r="BK708" s="225">
        <f>ROUND(I708*H708,2)</f>
        <v>0</v>
      </c>
      <c r="BL708" s="18" t="s">
        <v>189</v>
      </c>
      <c r="BM708" s="224" t="s">
        <v>842</v>
      </c>
    </row>
    <row r="709" s="2" customFormat="1">
      <c r="A709" s="39"/>
      <c r="B709" s="40"/>
      <c r="C709" s="41"/>
      <c r="D709" s="268" t="s">
        <v>284</v>
      </c>
      <c r="E709" s="41"/>
      <c r="F709" s="269" t="s">
        <v>843</v>
      </c>
      <c r="G709" s="41"/>
      <c r="H709" s="41"/>
      <c r="I709" s="228"/>
      <c r="J709" s="41"/>
      <c r="K709" s="41"/>
      <c r="L709" s="45"/>
      <c r="M709" s="229"/>
      <c r="N709" s="230"/>
      <c r="O709" s="85"/>
      <c r="P709" s="85"/>
      <c r="Q709" s="85"/>
      <c r="R709" s="85"/>
      <c r="S709" s="85"/>
      <c r="T709" s="86"/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T709" s="18" t="s">
        <v>284</v>
      </c>
      <c r="AU709" s="18" t="s">
        <v>84</v>
      </c>
    </row>
    <row r="710" s="2" customFormat="1" ht="24.15" customHeight="1">
      <c r="A710" s="39"/>
      <c r="B710" s="40"/>
      <c r="C710" s="270" t="s">
        <v>844</v>
      </c>
      <c r="D710" s="270" t="s">
        <v>286</v>
      </c>
      <c r="E710" s="271" t="s">
        <v>845</v>
      </c>
      <c r="F710" s="272" t="s">
        <v>846</v>
      </c>
      <c r="G710" s="273" t="s">
        <v>469</v>
      </c>
      <c r="H710" s="274">
        <v>96</v>
      </c>
      <c r="I710" s="275"/>
      <c r="J710" s="276">
        <f>ROUND(I710*H710,2)</f>
        <v>0</v>
      </c>
      <c r="K710" s="272" t="s">
        <v>282</v>
      </c>
      <c r="L710" s="277"/>
      <c r="M710" s="278" t="s">
        <v>19</v>
      </c>
      <c r="N710" s="279" t="s">
        <v>46</v>
      </c>
      <c r="O710" s="85"/>
      <c r="P710" s="222">
        <f>O710*H710</f>
        <v>0</v>
      </c>
      <c r="Q710" s="222">
        <v>0.00088999999999999995</v>
      </c>
      <c r="R710" s="222">
        <f>Q710*H710</f>
        <v>0.085439999999999988</v>
      </c>
      <c r="S710" s="222">
        <v>0</v>
      </c>
      <c r="T710" s="223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24" t="s">
        <v>289</v>
      </c>
      <c r="AT710" s="224" t="s">
        <v>286</v>
      </c>
      <c r="AU710" s="224" t="s">
        <v>84</v>
      </c>
      <c r="AY710" s="18" t="s">
        <v>137</v>
      </c>
      <c r="BE710" s="225">
        <f>IF(N710="základní",J710,0)</f>
        <v>0</v>
      </c>
      <c r="BF710" s="225">
        <f>IF(N710="snížená",J710,0)</f>
        <v>0</v>
      </c>
      <c r="BG710" s="225">
        <f>IF(N710="zákl. přenesená",J710,0)</f>
        <v>0</v>
      </c>
      <c r="BH710" s="225">
        <f>IF(N710="sníž. přenesená",J710,0)</f>
        <v>0</v>
      </c>
      <c r="BI710" s="225">
        <f>IF(N710="nulová",J710,0)</f>
        <v>0</v>
      </c>
      <c r="BJ710" s="18" t="s">
        <v>82</v>
      </c>
      <c r="BK710" s="225">
        <f>ROUND(I710*H710,2)</f>
        <v>0</v>
      </c>
      <c r="BL710" s="18" t="s">
        <v>189</v>
      </c>
      <c r="BM710" s="224" t="s">
        <v>847</v>
      </c>
    </row>
    <row r="711" s="2" customFormat="1">
      <c r="A711" s="39"/>
      <c r="B711" s="40"/>
      <c r="C711" s="41"/>
      <c r="D711" s="226" t="s">
        <v>158</v>
      </c>
      <c r="E711" s="41"/>
      <c r="F711" s="227" t="s">
        <v>848</v>
      </c>
      <c r="G711" s="41"/>
      <c r="H711" s="41"/>
      <c r="I711" s="228"/>
      <c r="J711" s="41"/>
      <c r="K711" s="41"/>
      <c r="L711" s="45"/>
      <c r="M711" s="229"/>
      <c r="N711" s="230"/>
      <c r="O711" s="85"/>
      <c r="P711" s="85"/>
      <c r="Q711" s="85"/>
      <c r="R711" s="85"/>
      <c r="S711" s="85"/>
      <c r="T711" s="86"/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T711" s="18" t="s">
        <v>158</v>
      </c>
      <c r="AU711" s="18" t="s">
        <v>84</v>
      </c>
    </row>
    <row r="712" s="13" customFormat="1">
      <c r="A712" s="13"/>
      <c r="B712" s="236"/>
      <c r="C712" s="237"/>
      <c r="D712" s="226" t="s">
        <v>228</v>
      </c>
      <c r="E712" s="238" t="s">
        <v>19</v>
      </c>
      <c r="F712" s="239" t="s">
        <v>651</v>
      </c>
      <c r="G712" s="237"/>
      <c r="H712" s="238" t="s">
        <v>19</v>
      </c>
      <c r="I712" s="240"/>
      <c r="J712" s="237"/>
      <c r="K712" s="237"/>
      <c r="L712" s="241"/>
      <c r="M712" s="242"/>
      <c r="N712" s="243"/>
      <c r="O712" s="243"/>
      <c r="P712" s="243"/>
      <c r="Q712" s="243"/>
      <c r="R712" s="243"/>
      <c r="S712" s="243"/>
      <c r="T712" s="24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5" t="s">
        <v>228</v>
      </c>
      <c r="AU712" s="245" t="s">
        <v>84</v>
      </c>
      <c r="AV712" s="13" t="s">
        <v>82</v>
      </c>
      <c r="AW712" s="13" t="s">
        <v>37</v>
      </c>
      <c r="AX712" s="13" t="s">
        <v>75</v>
      </c>
      <c r="AY712" s="245" t="s">
        <v>137</v>
      </c>
    </row>
    <row r="713" s="14" customFormat="1">
      <c r="A713" s="14"/>
      <c r="B713" s="246"/>
      <c r="C713" s="247"/>
      <c r="D713" s="226" t="s">
        <v>228</v>
      </c>
      <c r="E713" s="248" t="s">
        <v>19</v>
      </c>
      <c r="F713" s="249" t="s">
        <v>425</v>
      </c>
      <c r="G713" s="247"/>
      <c r="H713" s="250">
        <v>42</v>
      </c>
      <c r="I713" s="251"/>
      <c r="J713" s="247"/>
      <c r="K713" s="247"/>
      <c r="L713" s="252"/>
      <c r="M713" s="253"/>
      <c r="N713" s="254"/>
      <c r="O713" s="254"/>
      <c r="P713" s="254"/>
      <c r="Q713" s="254"/>
      <c r="R713" s="254"/>
      <c r="S713" s="254"/>
      <c r="T713" s="25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6" t="s">
        <v>228</v>
      </c>
      <c r="AU713" s="256" t="s">
        <v>84</v>
      </c>
      <c r="AV713" s="14" t="s">
        <v>84</v>
      </c>
      <c r="AW713" s="14" t="s">
        <v>37</v>
      </c>
      <c r="AX713" s="14" t="s">
        <v>75</v>
      </c>
      <c r="AY713" s="256" t="s">
        <v>137</v>
      </c>
    </row>
    <row r="714" s="13" customFormat="1">
      <c r="A714" s="13"/>
      <c r="B714" s="236"/>
      <c r="C714" s="237"/>
      <c r="D714" s="226" t="s">
        <v>228</v>
      </c>
      <c r="E714" s="238" t="s">
        <v>19</v>
      </c>
      <c r="F714" s="239" t="s">
        <v>329</v>
      </c>
      <c r="G714" s="237"/>
      <c r="H714" s="238" t="s">
        <v>19</v>
      </c>
      <c r="I714" s="240"/>
      <c r="J714" s="237"/>
      <c r="K714" s="237"/>
      <c r="L714" s="241"/>
      <c r="M714" s="242"/>
      <c r="N714" s="243"/>
      <c r="O714" s="243"/>
      <c r="P714" s="243"/>
      <c r="Q714" s="243"/>
      <c r="R714" s="243"/>
      <c r="S714" s="243"/>
      <c r="T714" s="24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228</v>
      </c>
      <c r="AU714" s="245" t="s">
        <v>84</v>
      </c>
      <c r="AV714" s="13" t="s">
        <v>82</v>
      </c>
      <c r="AW714" s="13" t="s">
        <v>37</v>
      </c>
      <c r="AX714" s="13" t="s">
        <v>75</v>
      </c>
      <c r="AY714" s="245" t="s">
        <v>137</v>
      </c>
    </row>
    <row r="715" s="14" customFormat="1">
      <c r="A715" s="14"/>
      <c r="B715" s="246"/>
      <c r="C715" s="247"/>
      <c r="D715" s="226" t="s">
        <v>228</v>
      </c>
      <c r="E715" s="248" t="s">
        <v>19</v>
      </c>
      <c r="F715" s="249" t="s">
        <v>486</v>
      </c>
      <c r="G715" s="247"/>
      <c r="H715" s="250">
        <v>54</v>
      </c>
      <c r="I715" s="251"/>
      <c r="J715" s="247"/>
      <c r="K715" s="247"/>
      <c r="L715" s="252"/>
      <c r="M715" s="253"/>
      <c r="N715" s="254"/>
      <c r="O715" s="254"/>
      <c r="P715" s="254"/>
      <c r="Q715" s="254"/>
      <c r="R715" s="254"/>
      <c r="S715" s="254"/>
      <c r="T715" s="25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6" t="s">
        <v>228</v>
      </c>
      <c r="AU715" s="256" t="s">
        <v>84</v>
      </c>
      <c r="AV715" s="14" t="s">
        <v>84</v>
      </c>
      <c r="AW715" s="14" t="s">
        <v>37</v>
      </c>
      <c r="AX715" s="14" t="s">
        <v>75</v>
      </c>
      <c r="AY715" s="256" t="s">
        <v>137</v>
      </c>
    </row>
    <row r="716" s="15" customFormat="1">
      <c r="A716" s="15"/>
      <c r="B716" s="257"/>
      <c r="C716" s="258"/>
      <c r="D716" s="226" t="s">
        <v>228</v>
      </c>
      <c r="E716" s="259" t="s">
        <v>19</v>
      </c>
      <c r="F716" s="260" t="s">
        <v>237</v>
      </c>
      <c r="G716" s="258"/>
      <c r="H716" s="261">
        <v>96</v>
      </c>
      <c r="I716" s="262"/>
      <c r="J716" s="258"/>
      <c r="K716" s="258"/>
      <c r="L716" s="263"/>
      <c r="M716" s="264"/>
      <c r="N716" s="265"/>
      <c r="O716" s="265"/>
      <c r="P716" s="265"/>
      <c r="Q716" s="265"/>
      <c r="R716" s="265"/>
      <c r="S716" s="265"/>
      <c r="T716" s="266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T716" s="267" t="s">
        <v>228</v>
      </c>
      <c r="AU716" s="267" t="s">
        <v>84</v>
      </c>
      <c r="AV716" s="15" t="s">
        <v>155</v>
      </c>
      <c r="AW716" s="15" t="s">
        <v>37</v>
      </c>
      <c r="AX716" s="15" t="s">
        <v>82</v>
      </c>
      <c r="AY716" s="267" t="s">
        <v>137</v>
      </c>
    </row>
    <row r="717" s="2" customFormat="1" ht="21.75" customHeight="1">
      <c r="A717" s="39"/>
      <c r="B717" s="40"/>
      <c r="C717" s="213" t="s">
        <v>849</v>
      </c>
      <c r="D717" s="213" t="s">
        <v>140</v>
      </c>
      <c r="E717" s="214" t="s">
        <v>850</v>
      </c>
      <c r="F717" s="215" t="s">
        <v>851</v>
      </c>
      <c r="G717" s="216" t="s">
        <v>469</v>
      </c>
      <c r="H717" s="217">
        <v>96</v>
      </c>
      <c r="I717" s="218"/>
      <c r="J717" s="219">
        <f>ROUND(I717*H717,2)</f>
        <v>0</v>
      </c>
      <c r="K717" s="215" t="s">
        <v>282</v>
      </c>
      <c r="L717" s="45"/>
      <c r="M717" s="220" t="s">
        <v>19</v>
      </c>
      <c r="N717" s="221" t="s">
        <v>46</v>
      </c>
      <c r="O717" s="85"/>
      <c r="P717" s="222">
        <f>O717*H717</f>
        <v>0</v>
      </c>
      <c r="Q717" s="222">
        <v>0</v>
      </c>
      <c r="R717" s="222">
        <f>Q717*H717</f>
        <v>0</v>
      </c>
      <c r="S717" s="222">
        <v>0</v>
      </c>
      <c r="T717" s="223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24" t="s">
        <v>189</v>
      </c>
      <c r="AT717" s="224" t="s">
        <v>140</v>
      </c>
      <c r="AU717" s="224" t="s">
        <v>84</v>
      </c>
      <c r="AY717" s="18" t="s">
        <v>137</v>
      </c>
      <c r="BE717" s="225">
        <f>IF(N717="základní",J717,0)</f>
        <v>0</v>
      </c>
      <c r="BF717" s="225">
        <f>IF(N717="snížená",J717,0)</f>
        <v>0</v>
      </c>
      <c r="BG717" s="225">
        <f>IF(N717="zákl. přenesená",J717,0)</f>
        <v>0</v>
      </c>
      <c r="BH717" s="225">
        <f>IF(N717="sníž. přenesená",J717,0)</f>
        <v>0</v>
      </c>
      <c r="BI717" s="225">
        <f>IF(N717="nulová",J717,0)</f>
        <v>0</v>
      </c>
      <c r="BJ717" s="18" t="s">
        <v>82</v>
      </c>
      <c r="BK717" s="225">
        <f>ROUND(I717*H717,2)</f>
        <v>0</v>
      </c>
      <c r="BL717" s="18" t="s">
        <v>189</v>
      </c>
      <c r="BM717" s="224" t="s">
        <v>852</v>
      </c>
    </row>
    <row r="718" s="2" customFormat="1">
      <c r="A718" s="39"/>
      <c r="B718" s="40"/>
      <c r="C718" s="41"/>
      <c r="D718" s="268" t="s">
        <v>284</v>
      </c>
      <c r="E718" s="41"/>
      <c r="F718" s="269" t="s">
        <v>853</v>
      </c>
      <c r="G718" s="41"/>
      <c r="H718" s="41"/>
      <c r="I718" s="228"/>
      <c r="J718" s="41"/>
      <c r="K718" s="41"/>
      <c r="L718" s="45"/>
      <c r="M718" s="229"/>
      <c r="N718" s="230"/>
      <c r="O718" s="85"/>
      <c r="P718" s="85"/>
      <c r="Q718" s="85"/>
      <c r="R718" s="85"/>
      <c r="S718" s="85"/>
      <c r="T718" s="86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284</v>
      </c>
      <c r="AU718" s="18" t="s">
        <v>84</v>
      </c>
    </row>
    <row r="719" s="2" customFormat="1" ht="33" customHeight="1">
      <c r="A719" s="39"/>
      <c r="B719" s="40"/>
      <c r="C719" s="270" t="s">
        <v>854</v>
      </c>
      <c r="D719" s="270" t="s">
        <v>286</v>
      </c>
      <c r="E719" s="271" t="s">
        <v>855</v>
      </c>
      <c r="F719" s="272" t="s">
        <v>856</v>
      </c>
      <c r="G719" s="273" t="s">
        <v>469</v>
      </c>
      <c r="H719" s="274">
        <v>96</v>
      </c>
      <c r="I719" s="275"/>
      <c r="J719" s="276">
        <f>ROUND(I719*H719,2)</f>
        <v>0</v>
      </c>
      <c r="K719" s="272" t="s">
        <v>282</v>
      </c>
      <c r="L719" s="277"/>
      <c r="M719" s="278" t="s">
        <v>19</v>
      </c>
      <c r="N719" s="279" t="s">
        <v>46</v>
      </c>
      <c r="O719" s="85"/>
      <c r="P719" s="222">
        <f>O719*H719</f>
        <v>0</v>
      </c>
      <c r="Q719" s="222">
        <v>0.00115</v>
      </c>
      <c r="R719" s="222">
        <f>Q719*H719</f>
        <v>0.1104</v>
      </c>
      <c r="S719" s="222">
        <v>0</v>
      </c>
      <c r="T719" s="223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24" t="s">
        <v>289</v>
      </c>
      <c r="AT719" s="224" t="s">
        <v>286</v>
      </c>
      <c r="AU719" s="224" t="s">
        <v>84</v>
      </c>
      <c r="AY719" s="18" t="s">
        <v>137</v>
      </c>
      <c r="BE719" s="225">
        <f>IF(N719="základní",J719,0)</f>
        <v>0</v>
      </c>
      <c r="BF719" s="225">
        <f>IF(N719="snížená",J719,0)</f>
        <v>0</v>
      </c>
      <c r="BG719" s="225">
        <f>IF(N719="zákl. přenesená",J719,0)</f>
        <v>0</v>
      </c>
      <c r="BH719" s="225">
        <f>IF(N719="sníž. přenesená",J719,0)</f>
        <v>0</v>
      </c>
      <c r="BI719" s="225">
        <f>IF(N719="nulová",J719,0)</f>
        <v>0</v>
      </c>
      <c r="BJ719" s="18" t="s">
        <v>82</v>
      </c>
      <c r="BK719" s="225">
        <f>ROUND(I719*H719,2)</f>
        <v>0</v>
      </c>
      <c r="BL719" s="18" t="s">
        <v>189</v>
      </c>
      <c r="BM719" s="224" t="s">
        <v>857</v>
      </c>
    </row>
    <row r="720" s="2" customFormat="1">
      <c r="A720" s="39"/>
      <c r="B720" s="40"/>
      <c r="C720" s="41"/>
      <c r="D720" s="226" t="s">
        <v>158</v>
      </c>
      <c r="E720" s="41"/>
      <c r="F720" s="227" t="s">
        <v>858</v>
      </c>
      <c r="G720" s="41"/>
      <c r="H720" s="41"/>
      <c r="I720" s="228"/>
      <c r="J720" s="41"/>
      <c r="K720" s="41"/>
      <c r="L720" s="45"/>
      <c r="M720" s="229"/>
      <c r="N720" s="230"/>
      <c r="O720" s="85"/>
      <c r="P720" s="85"/>
      <c r="Q720" s="85"/>
      <c r="R720" s="85"/>
      <c r="S720" s="85"/>
      <c r="T720" s="86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158</v>
      </c>
      <c r="AU720" s="18" t="s">
        <v>84</v>
      </c>
    </row>
    <row r="721" s="13" customFormat="1">
      <c r="A721" s="13"/>
      <c r="B721" s="236"/>
      <c r="C721" s="237"/>
      <c r="D721" s="226" t="s">
        <v>228</v>
      </c>
      <c r="E721" s="238" t="s">
        <v>19</v>
      </c>
      <c r="F721" s="239" t="s">
        <v>312</v>
      </c>
      <c r="G721" s="237"/>
      <c r="H721" s="238" t="s">
        <v>19</v>
      </c>
      <c r="I721" s="240"/>
      <c r="J721" s="237"/>
      <c r="K721" s="237"/>
      <c r="L721" s="241"/>
      <c r="M721" s="242"/>
      <c r="N721" s="243"/>
      <c r="O721" s="243"/>
      <c r="P721" s="243"/>
      <c r="Q721" s="243"/>
      <c r="R721" s="243"/>
      <c r="S721" s="243"/>
      <c r="T721" s="244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5" t="s">
        <v>228</v>
      </c>
      <c r="AU721" s="245" t="s">
        <v>84</v>
      </c>
      <c r="AV721" s="13" t="s">
        <v>82</v>
      </c>
      <c r="AW721" s="13" t="s">
        <v>37</v>
      </c>
      <c r="AX721" s="13" t="s">
        <v>75</v>
      </c>
      <c r="AY721" s="245" t="s">
        <v>137</v>
      </c>
    </row>
    <row r="722" s="14" customFormat="1">
      <c r="A722" s="14"/>
      <c r="B722" s="246"/>
      <c r="C722" s="247"/>
      <c r="D722" s="226" t="s">
        <v>228</v>
      </c>
      <c r="E722" s="248" t="s">
        <v>19</v>
      </c>
      <c r="F722" s="249" t="s">
        <v>425</v>
      </c>
      <c r="G722" s="247"/>
      <c r="H722" s="250">
        <v>42</v>
      </c>
      <c r="I722" s="251"/>
      <c r="J722" s="247"/>
      <c r="K722" s="247"/>
      <c r="L722" s="252"/>
      <c r="M722" s="253"/>
      <c r="N722" s="254"/>
      <c r="O722" s="254"/>
      <c r="P722" s="254"/>
      <c r="Q722" s="254"/>
      <c r="R722" s="254"/>
      <c r="S722" s="254"/>
      <c r="T722" s="255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6" t="s">
        <v>228</v>
      </c>
      <c r="AU722" s="256" t="s">
        <v>84</v>
      </c>
      <c r="AV722" s="14" t="s">
        <v>84</v>
      </c>
      <c r="AW722" s="14" t="s">
        <v>37</v>
      </c>
      <c r="AX722" s="14" t="s">
        <v>75</v>
      </c>
      <c r="AY722" s="256" t="s">
        <v>137</v>
      </c>
    </row>
    <row r="723" s="13" customFormat="1">
      <c r="A723" s="13"/>
      <c r="B723" s="236"/>
      <c r="C723" s="237"/>
      <c r="D723" s="226" t="s">
        <v>228</v>
      </c>
      <c r="E723" s="238" t="s">
        <v>19</v>
      </c>
      <c r="F723" s="239" t="s">
        <v>329</v>
      </c>
      <c r="G723" s="237"/>
      <c r="H723" s="238" t="s">
        <v>19</v>
      </c>
      <c r="I723" s="240"/>
      <c r="J723" s="237"/>
      <c r="K723" s="237"/>
      <c r="L723" s="241"/>
      <c r="M723" s="242"/>
      <c r="N723" s="243"/>
      <c r="O723" s="243"/>
      <c r="P723" s="243"/>
      <c r="Q723" s="243"/>
      <c r="R723" s="243"/>
      <c r="S723" s="243"/>
      <c r="T723" s="244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5" t="s">
        <v>228</v>
      </c>
      <c r="AU723" s="245" t="s">
        <v>84</v>
      </c>
      <c r="AV723" s="13" t="s">
        <v>82</v>
      </c>
      <c r="AW723" s="13" t="s">
        <v>37</v>
      </c>
      <c r="AX723" s="13" t="s">
        <v>75</v>
      </c>
      <c r="AY723" s="245" t="s">
        <v>137</v>
      </c>
    </row>
    <row r="724" s="14" customFormat="1">
      <c r="A724" s="14"/>
      <c r="B724" s="246"/>
      <c r="C724" s="247"/>
      <c r="D724" s="226" t="s">
        <v>228</v>
      </c>
      <c r="E724" s="248" t="s">
        <v>19</v>
      </c>
      <c r="F724" s="249" t="s">
        <v>486</v>
      </c>
      <c r="G724" s="247"/>
      <c r="H724" s="250">
        <v>54</v>
      </c>
      <c r="I724" s="251"/>
      <c r="J724" s="247"/>
      <c r="K724" s="247"/>
      <c r="L724" s="252"/>
      <c r="M724" s="253"/>
      <c r="N724" s="254"/>
      <c r="O724" s="254"/>
      <c r="P724" s="254"/>
      <c r="Q724" s="254"/>
      <c r="R724" s="254"/>
      <c r="S724" s="254"/>
      <c r="T724" s="255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6" t="s">
        <v>228</v>
      </c>
      <c r="AU724" s="256" t="s">
        <v>84</v>
      </c>
      <c r="AV724" s="14" t="s">
        <v>84</v>
      </c>
      <c r="AW724" s="14" t="s">
        <v>37</v>
      </c>
      <c r="AX724" s="14" t="s">
        <v>75</v>
      </c>
      <c r="AY724" s="256" t="s">
        <v>137</v>
      </c>
    </row>
    <row r="725" s="15" customFormat="1">
      <c r="A725" s="15"/>
      <c r="B725" s="257"/>
      <c r="C725" s="258"/>
      <c r="D725" s="226" t="s">
        <v>228</v>
      </c>
      <c r="E725" s="259" t="s">
        <v>19</v>
      </c>
      <c r="F725" s="260" t="s">
        <v>237</v>
      </c>
      <c r="G725" s="258"/>
      <c r="H725" s="261">
        <v>96</v>
      </c>
      <c r="I725" s="262"/>
      <c r="J725" s="258"/>
      <c r="K725" s="258"/>
      <c r="L725" s="263"/>
      <c r="M725" s="264"/>
      <c r="N725" s="265"/>
      <c r="O725" s="265"/>
      <c r="P725" s="265"/>
      <c r="Q725" s="265"/>
      <c r="R725" s="265"/>
      <c r="S725" s="265"/>
      <c r="T725" s="266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7" t="s">
        <v>228</v>
      </c>
      <c r="AU725" s="267" t="s">
        <v>84</v>
      </c>
      <c r="AV725" s="15" t="s">
        <v>155</v>
      </c>
      <c r="AW725" s="15" t="s">
        <v>37</v>
      </c>
      <c r="AX725" s="15" t="s">
        <v>82</v>
      </c>
      <c r="AY725" s="267" t="s">
        <v>137</v>
      </c>
    </row>
    <row r="726" s="2" customFormat="1" ht="24.15" customHeight="1">
      <c r="A726" s="39"/>
      <c r="B726" s="40"/>
      <c r="C726" s="213" t="s">
        <v>859</v>
      </c>
      <c r="D726" s="213" t="s">
        <v>140</v>
      </c>
      <c r="E726" s="214" t="s">
        <v>860</v>
      </c>
      <c r="F726" s="215" t="s">
        <v>861</v>
      </c>
      <c r="G726" s="216" t="s">
        <v>226</v>
      </c>
      <c r="H726" s="217">
        <v>656</v>
      </c>
      <c r="I726" s="218"/>
      <c r="J726" s="219">
        <f>ROUND(I726*H726,2)</f>
        <v>0</v>
      </c>
      <c r="K726" s="215" t="s">
        <v>19</v>
      </c>
      <c r="L726" s="45"/>
      <c r="M726" s="220" t="s">
        <v>19</v>
      </c>
      <c r="N726" s="221" t="s">
        <v>46</v>
      </c>
      <c r="O726" s="85"/>
      <c r="P726" s="222">
        <f>O726*H726</f>
        <v>0</v>
      </c>
      <c r="Q726" s="222">
        <v>0</v>
      </c>
      <c r="R726" s="222">
        <f>Q726*H726</f>
        <v>0</v>
      </c>
      <c r="S726" s="222">
        <v>0</v>
      </c>
      <c r="T726" s="223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24" t="s">
        <v>189</v>
      </c>
      <c r="AT726" s="224" t="s">
        <v>140</v>
      </c>
      <c r="AU726" s="224" t="s">
        <v>84</v>
      </c>
      <c r="AY726" s="18" t="s">
        <v>137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8" t="s">
        <v>82</v>
      </c>
      <c r="BK726" s="225">
        <f>ROUND(I726*H726,2)</f>
        <v>0</v>
      </c>
      <c r="BL726" s="18" t="s">
        <v>189</v>
      </c>
      <c r="BM726" s="224" t="s">
        <v>862</v>
      </c>
    </row>
    <row r="727" s="2" customFormat="1">
      <c r="A727" s="39"/>
      <c r="B727" s="40"/>
      <c r="C727" s="41"/>
      <c r="D727" s="226" t="s">
        <v>158</v>
      </c>
      <c r="E727" s="41"/>
      <c r="F727" s="227" t="s">
        <v>863</v>
      </c>
      <c r="G727" s="41"/>
      <c r="H727" s="41"/>
      <c r="I727" s="228"/>
      <c r="J727" s="41"/>
      <c r="K727" s="41"/>
      <c r="L727" s="45"/>
      <c r="M727" s="229"/>
      <c r="N727" s="230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158</v>
      </c>
      <c r="AU727" s="18" t="s">
        <v>84</v>
      </c>
    </row>
    <row r="728" s="2" customFormat="1" ht="16.5" customHeight="1">
      <c r="A728" s="39"/>
      <c r="B728" s="40"/>
      <c r="C728" s="270" t="s">
        <v>864</v>
      </c>
      <c r="D728" s="270" t="s">
        <v>286</v>
      </c>
      <c r="E728" s="271" t="s">
        <v>865</v>
      </c>
      <c r="F728" s="272" t="s">
        <v>866</v>
      </c>
      <c r="G728" s="273" t="s">
        <v>226</v>
      </c>
      <c r="H728" s="274">
        <v>234</v>
      </c>
      <c r="I728" s="275"/>
      <c r="J728" s="276">
        <f>ROUND(I728*H728,2)</f>
        <v>0</v>
      </c>
      <c r="K728" s="272" t="s">
        <v>19</v>
      </c>
      <c r="L728" s="277"/>
      <c r="M728" s="278" t="s">
        <v>19</v>
      </c>
      <c r="N728" s="279" t="s">
        <v>46</v>
      </c>
      <c r="O728" s="85"/>
      <c r="P728" s="222">
        <f>O728*H728</f>
        <v>0</v>
      </c>
      <c r="Q728" s="222">
        <v>0.002</v>
      </c>
      <c r="R728" s="222">
        <f>Q728*H728</f>
        <v>0.46800000000000003</v>
      </c>
      <c r="S728" s="222">
        <v>0</v>
      </c>
      <c r="T728" s="223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24" t="s">
        <v>502</v>
      </c>
      <c r="AT728" s="224" t="s">
        <v>286</v>
      </c>
      <c r="AU728" s="224" t="s">
        <v>84</v>
      </c>
      <c r="AY728" s="18" t="s">
        <v>137</v>
      </c>
      <c r="BE728" s="225">
        <f>IF(N728="základní",J728,0)</f>
        <v>0</v>
      </c>
      <c r="BF728" s="225">
        <f>IF(N728="snížená",J728,0)</f>
        <v>0</v>
      </c>
      <c r="BG728" s="225">
        <f>IF(N728="zákl. přenesená",J728,0)</f>
        <v>0</v>
      </c>
      <c r="BH728" s="225">
        <f>IF(N728="sníž. přenesená",J728,0)</f>
        <v>0</v>
      </c>
      <c r="BI728" s="225">
        <f>IF(N728="nulová",J728,0)</f>
        <v>0</v>
      </c>
      <c r="BJ728" s="18" t="s">
        <v>82</v>
      </c>
      <c r="BK728" s="225">
        <f>ROUND(I728*H728,2)</f>
        <v>0</v>
      </c>
      <c r="BL728" s="18" t="s">
        <v>502</v>
      </c>
      <c r="BM728" s="224" t="s">
        <v>867</v>
      </c>
    </row>
    <row r="729" s="13" customFormat="1">
      <c r="A729" s="13"/>
      <c r="B729" s="236"/>
      <c r="C729" s="237"/>
      <c r="D729" s="226" t="s">
        <v>228</v>
      </c>
      <c r="E729" s="238" t="s">
        <v>19</v>
      </c>
      <c r="F729" s="239" t="s">
        <v>651</v>
      </c>
      <c r="G729" s="237"/>
      <c r="H729" s="238" t="s">
        <v>19</v>
      </c>
      <c r="I729" s="240"/>
      <c r="J729" s="237"/>
      <c r="K729" s="237"/>
      <c r="L729" s="241"/>
      <c r="M729" s="242"/>
      <c r="N729" s="243"/>
      <c r="O729" s="243"/>
      <c r="P729" s="243"/>
      <c r="Q729" s="243"/>
      <c r="R729" s="243"/>
      <c r="S729" s="243"/>
      <c r="T729" s="24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228</v>
      </c>
      <c r="AU729" s="245" t="s">
        <v>84</v>
      </c>
      <c r="AV729" s="13" t="s">
        <v>82</v>
      </c>
      <c r="AW729" s="13" t="s">
        <v>37</v>
      </c>
      <c r="AX729" s="13" t="s">
        <v>75</v>
      </c>
      <c r="AY729" s="245" t="s">
        <v>137</v>
      </c>
    </row>
    <row r="730" s="14" customFormat="1">
      <c r="A730" s="14"/>
      <c r="B730" s="246"/>
      <c r="C730" s="247"/>
      <c r="D730" s="226" t="s">
        <v>228</v>
      </c>
      <c r="E730" s="248" t="s">
        <v>19</v>
      </c>
      <c r="F730" s="249" t="s">
        <v>707</v>
      </c>
      <c r="G730" s="247"/>
      <c r="H730" s="250">
        <v>88</v>
      </c>
      <c r="I730" s="251"/>
      <c r="J730" s="247"/>
      <c r="K730" s="247"/>
      <c r="L730" s="252"/>
      <c r="M730" s="253"/>
      <c r="N730" s="254"/>
      <c r="O730" s="254"/>
      <c r="P730" s="254"/>
      <c r="Q730" s="254"/>
      <c r="R730" s="254"/>
      <c r="S730" s="254"/>
      <c r="T730" s="25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6" t="s">
        <v>228</v>
      </c>
      <c r="AU730" s="256" t="s">
        <v>84</v>
      </c>
      <c r="AV730" s="14" t="s">
        <v>84</v>
      </c>
      <c r="AW730" s="14" t="s">
        <v>37</v>
      </c>
      <c r="AX730" s="14" t="s">
        <v>75</v>
      </c>
      <c r="AY730" s="256" t="s">
        <v>137</v>
      </c>
    </row>
    <row r="731" s="13" customFormat="1">
      <c r="A731" s="13"/>
      <c r="B731" s="236"/>
      <c r="C731" s="237"/>
      <c r="D731" s="226" t="s">
        <v>228</v>
      </c>
      <c r="E731" s="238" t="s">
        <v>19</v>
      </c>
      <c r="F731" s="239" t="s">
        <v>329</v>
      </c>
      <c r="G731" s="237"/>
      <c r="H731" s="238" t="s">
        <v>19</v>
      </c>
      <c r="I731" s="240"/>
      <c r="J731" s="237"/>
      <c r="K731" s="237"/>
      <c r="L731" s="241"/>
      <c r="M731" s="242"/>
      <c r="N731" s="243"/>
      <c r="O731" s="243"/>
      <c r="P731" s="243"/>
      <c r="Q731" s="243"/>
      <c r="R731" s="243"/>
      <c r="S731" s="243"/>
      <c r="T731" s="24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5" t="s">
        <v>228</v>
      </c>
      <c r="AU731" s="245" t="s">
        <v>84</v>
      </c>
      <c r="AV731" s="13" t="s">
        <v>82</v>
      </c>
      <c r="AW731" s="13" t="s">
        <v>37</v>
      </c>
      <c r="AX731" s="13" t="s">
        <v>75</v>
      </c>
      <c r="AY731" s="245" t="s">
        <v>137</v>
      </c>
    </row>
    <row r="732" s="14" customFormat="1">
      <c r="A732" s="14"/>
      <c r="B732" s="246"/>
      <c r="C732" s="247"/>
      <c r="D732" s="226" t="s">
        <v>228</v>
      </c>
      <c r="E732" s="248" t="s">
        <v>19</v>
      </c>
      <c r="F732" s="249" t="s">
        <v>868</v>
      </c>
      <c r="G732" s="247"/>
      <c r="H732" s="250">
        <v>146</v>
      </c>
      <c r="I732" s="251"/>
      <c r="J732" s="247"/>
      <c r="K732" s="247"/>
      <c r="L732" s="252"/>
      <c r="M732" s="253"/>
      <c r="N732" s="254"/>
      <c r="O732" s="254"/>
      <c r="P732" s="254"/>
      <c r="Q732" s="254"/>
      <c r="R732" s="254"/>
      <c r="S732" s="254"/>
      <c r="T732" s="255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6" t="s">
        <v>228</v>
      </c>
      <c r="AU732" s="256" t="s">
        <v>84</v>
      </c>
      <c r="AV732" s="14" t="s">
        <v>84</v>
      </c>
      <c r="AW732" s="14" t="s">
        <v>37</v>
      </c>
      <c r="AX732" s="14" t="s">
        <v>75</v>
      </c>
      <c r="AY732" s="256" t="s">
        <v>137</v>
      </c>
    </row>
    <row r="733" s="15" customFormat="1">
      <c r="A733" s="15"/>
      <c r="B733" s="257"/>
      <c r="C733" s="258"/>
      <c r="D733" s="226" t="s">
        <v>228</v>
      </c>
      <c r="E733" s="259" t="s">
        <v>19</v>
      </c>
      <c r="F733" s="260" t="s">
        <v>237</v>
      </c>
      <c r="G733" s="258"/>
      <c r="H733" s="261">
        <v>234</v>
      </c>
      <c r="I733" s="262"/>
      <c r="J733" s="258"/>
      <c r="K733" s="258"/>
      <c r="L733" s="263"/>
      <c r="M733" s="264"/>
      <c r="N733" s="265"/>
      <c r="O733" s="265"/>
      <c r="P733" s="265"/>
      <c r="Q733" s="265"/>
      <c r="R733" s="265"/>
      <c r="S733" s="265"/>
      <c r="T733" s="266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7" t="s">
        <v>228</v>
      </c>
      <c r="AU733" s="267" t="s">
        <v>84</v>
      </c>
      <c r="AV733" s="15" t="s">
        <v>155</v>
      </c>
      <c r="AW733" s="15" t="s">
        <v>37</v>
      </c>
      <c r="AX733" s="15" t="s">
        <v>82</v>
      </c>
      <c r="AY733" s="267" t="s">
        <v>137</v>
      </c>
    </row>
    <row r="734" s="2" customFormat="1" ht="16.5" customHeight="1">
      <c r="A734" s="39"/>
      <c r="B734" s="40"/>
      <c r="C734" s="270" t="s">
        <v>869</v>
      </c>
      <c r="D734" s="270" t="s">
        <v>286</v>
      </c>
      <c r="E734" s="271" t="s">
        <v>870</v>
      </c>
      <c r="F734" s="272" t="s">
        <v>871</v>
      </c>
      <c r="G734" s="273" t="s">
        <v>226</v>
      </c>
      <c r="H734" s="274">
        <v>422</v>
      </c>
      <c r="I734" s="275"/>
      <c r="J734" s="276">
        <f>ROUND(I734*H734,2)</f>
        <v>0</v>
      </c>
      <c r="K734" s="272" t="s">
        <v>19</v>
      </c>
      <c r="L734" s="277"/>
      <c r="M734" s="278" t="s">
        <v>19</v>
      </c>
      <c r="N734" s="279" t="s">
        <v>46</v>
      </c>
      <c r="O734" s="85"/>
      <c r="P734" s="222">
        <f>O734*H734</f>
        <v>0</v>
      </c>
      <c r="Q734" s="222">
        <v>0.00013999999999999999</v>
      </c>
      <c r="R734" s="222">
        <f>Q734*H734</f>
        <v>0.059079999999999994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289</v>
      </c>
      <c r="AT734" s="224" t="s">
        <v>286</v>
      </c>
      <c r="AU734" s="224" t="s">
        <v>84</v>
      </c>
      <c r="AY734" s="18" t="s">
        <v>137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82</v>
      </c>
      <c r="BK734" s="225">
        <f>ROUND(I734*H734,2)</f>
        <v>0</v>
      </c>
      <c r="BL734" s="18" t="s">
        <v>189</v>
      </c>
      <c r="BM734" s="224" t="s">
        <v>872</v>
      </c>
    </row>
    <row r="735" s="13" customFormat="1">
      <c r="A735" s="13"/>
      <c r="B735" s="236"/>
      <c r="C735" s="237"/>
      <c r="D735" s="226" t="s">
        <v>228</v>
      </c>
      <c r="E735" s="238" t="s">
        <v>19</v>
      </c>
      <c r="F735" s="239" t="s">
        <v>651</v>
      </c>
      <c r="G735" s="237"/>
      <c r="H735" s="238" t="s">
        <v>19</v>
      </c>
      <c r="I735" s="240"/>
      <c r="J735" s="237"/>
      <c r="K735" s="237"/>
      <c r="L735" s="241"/>
      <c r="M735" s="242"/>
      <c r="N735" s="243"/>
      <c r="O735" s="243"/>
      <c r="P735" s="243"/>
      <c r="Q735" s="243"/>
      <c r="R735" s="243"/>
      <c r="S735" s="243"/>
      <c r="T735" s="244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5" t="s">
        <v>228</v>
      </c>
      <c r="AU735" s="245" t="s">
        <v>84</v>
      </c>
      <c r="AV735" s="13" t="s">
        <v>82</v>
      </c>
      <c r="AW735" s="13" t="s">
        <v>37</v>
      </c>
      <c r="AX735" s="13" t="s">
        <v>75</v>
      </c>
      <c r="AY735" s="245" t="s">
        <v>137</v>
      </c>
    </row>
    <row r="736" s="14" customFormat="1">
      <c r="A736" s="14"/>
      <c r="B736" s="246"/>
      <c r="C736" s="247"/>
      <c r="D736" s="226" t="s">
        <v>228</v>
      </c>
      <c r="E736" s="248" t="s">
        <v>19</v>
      </c>
      <c r="F736" s="249" t="s">
        <v>873</v>
      </c>
      <c r="G736" s="247"/>
      <c r="H736" s="250">
        <v>154</v>
      </c>
      <c r="I736" s="251"/>
      <c r="J736" s="247"/>
      <c r="K736" s="247"/>
      <c r="L736" s="252"/>
      <c r="M736" s="253"/>
      <c r="N736" s="254"/>
      <c r="O736" s="254"/>
      <c r="P736" s="254"/>
      <c r="Q736" s="254"/>
      <c r="R736" s="254"/>
      <c r="S736" s="254"/>
      <c r="T736" s="255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256" t="s">
        <v>228</v>
      </c>
      <c r="AU736" s="256" t="s">
        <v>84</v>
      </c>
      <c r="AV736" s="14" t="s">
        <v>84</v>
      </c>
      <c r="AW736" s="14" t="s">
        <v>37</v>
      </c>
      <c r="AX736" s="14" t="s">
        <v>75</v>
      </c>
      <c r="AY736" s="256" t="s">
        <v>137</v>
      </c>
    </row>
    <row r="737" s="13" customFormat="1">
      <c r="A737" s="13"/>
      <c r="B737" s="236"/>
      <c r="C737" s="237"/>
      <c r="D737" s="226" t="s">
        <v>228</v>
      </c>
      <c r="E737" s="238" t="s">
        <v>19</v>
      </c>
      <c r="F737" s="239" t="s">
        <v>329</v>
      </c>
      <c r="G737" s="237"/>
      <c r="H737" s="238" t="s">
        <v>19</v>
      </c>
      <c r="I737" s="240"/>
      <c r="J737" s="237"/>
      <c r="K737" s="237"/>
      <c r="L737" s="241"/>
      <c r="M737" s="242"/>
      <c r="N737" s="243"/>
      <c r="O737" s="243"/>
      <c r="P737" s="243"/>
      <c r="Q737" s="243"/>
      <c r="R737" s="243"/>
      <c r="S737" s="243"/>
      <c r="T737" s="244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5" t="s">
        <v>228</v>
      </c>
      <c r="AU737" s="245" t="s">
        <v>84</v>
      </c>
      <c r="AV737" s="13" t="s">
        <v>82</v>
      </c>
      <c r="AW737" s="13" t="s">
        <v>37</v>
      </c>
      <c r="AX737" s="13" t="s">
        <v>75</v>
      </c>
      <c r="AY737" s="245" t="s">
        <v>137</v>
      </c>
    </row>
    <row r="738" s="14" customFormat="1">
      <c r="A738" s="14"/>
      <c r="B738" s="246"/>
      <c r="C738" s="247"/>
      <c r="D738" s="226" t="s">
        <v>228</v>
      </c>
      <c r="E738" s="248" t="s">
        <v>19</v>
      </c>
      <c r="F738" s="249" t="s">
        <v>874</v>
      </c>
      <c r="G738" s="247"/>
      <c r="H738" s="250">
        <v>268</v>
      </c>
      <c r="I738" s="251"/>
      <c r="J738" s="247"/>
      <c r="K738" s="247"/>
      <c r="L738" s="252"/>
      <c r="M738" s="253"/>
      <c r="N738" s="254"/>
      <c r="O738" s="254"/>
      <c r="P738" s="254"/>
      <c r="Q738" s="254"/>
      <c r="R738" s="254"/>
      <c r="S738" s="254"/>
      <c r="T738" s="255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6" t="s">
        <v>228</v>
      </c>
      <c r="AU738" s="256" t="s">
        <v>84</v>
      </c>
      <c r="AV738" s="14" t="s">
        <v>84</v>
      </c>
      <c r="AW738" s="14" t="s">
        <v>37</v>
      </c>
      <c r="AX738" s="14" t="s">
        <v>75</v>
      </c>
      <c r="AY738" s="256" t="s">
        <v>137</v>
      </c>
    </row>
    <row r="739" s="15" customFormat="1">
      <c r="A739" s="15"/>
      <c r="B739" s="257"/>
      <c r="C739" s="258"/>
      <c r="D739" s="226" t="s">
        <v>228</v>
      </c>
      <c r="E739" s="259" t="s">
        <v>19</v>
      </c>
      <c r="F739" s="260" t="s">
        <v>237</v>
      </c>
      <c r="G739" s="258"/>
      <c r="H739" s="261">
        <v>422</v>
      </c>
      <c r="I739" s="262"/>
      <c r="J739" s="258"/>
      <c r="K739" s="258"/>
      <c r="L739" s="263"/>
      <c r="M739" s="264"/>
      <c r="N739" s="265"/>
      <c r="O739" s="265"/>
      <c r="P739" s="265"/>
      <c r="Q739" s="265"/>
      <c r="R739" s="265"/>
      <c r="S739" s="265"/>
      <c r="T739" s="266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T739" s="267" t="s">
        <v>228</v>
      </c>
      <c r="AU739" s="267" t="s">
        <v>84</v>
      </c>
      <c r="AV739" s="15" t="s">
        <v>155</v>
      </c>
      <c r="AW739" s="15" t="s">
        <v>37</v>
      </c>
      <c r="AX739" s="15" t="s">
        <v>82</v>
      </c>
      <c r="AY739" s="267" t="s">
        <v>137</v>
      </c>
    </row>
    <row r="740" s="12" customFormat="1" ht="22.8" customHeight="1">
      <c r="A740" s="12"/>
      <c r="B740" s="197"/>
      <c r="C740" s="198"/>
      <c r="D740" s="199" t="s">
        <v>74</v>
      </c>
      <c r="E740" s="211" t="s">
        <v>875</v>
      </c>
      <c r="F740" s="211" t="s">
        <v>876</v>
      </c>
      <c r="G740" s="198"/>
      <c r="H740" s="198"/>
      <c r="I740" s="201"/>
      <c r="J740" s="212">
        <f>BK740</f>
        <v>0</v>
      </c>
      <c r="K740" s="198"/>
      <c r="L740" s="203"/>
      <c r="M740" s="204"/>
      <c r="N740" s="205"/>
      <c r="O740" s="205"/>
      <c r="P740" s="206">
        <f>SUM(P741:P939)</f>
        <v>0</v>
      </c>
      <c r="Q740" s="205"/>
      <c r="R740" s="206">
        <f>SUM(R741:R939)</f>
        <v>0.023250000000000003</v>
      </c>
      <c r="S740" s="205"/>
      <c r="T740" s="207">
        <f>SUM(T741:T939)</f>
        <v>0</v>
      </c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08" t="s">
        <v>84</v>
      </c>
      <c r="AT740" s="209" t="s">
        <v>74</v>
      </c>
      <c r="AU740" s="209" t="s">
        <v>82</v>
      </c>
      <c r="AY740" s="208" t="s">
        <v>137</v>
      </c>
      <c r="BK740" s="210">
        <f>SUM(BK741:BK939)</f>
        <v>0</v>
      </c>
    </row>
    <row r="741" s="2" customFormat="1" ht="24.15" customHeight="1">
      <c r="A741" s="39"/>
      <c r="B741" s="40"/>
      <c r="C741" s="213" t="s">
        <v>877</v>
      </c>
      <c r="D741" s="213" t="s">
        <v>140</v>
      </c>
      <c r="E741" s="214" t="s">
        <v>878</v>
      </c>
      <c r="F741" s="215" t="s">
        <v>879</v>
      </c>
      <c r="G741" s="216" t="s">
        <v>226</v>
      </c>
      <c r="H741" s="217">
        <v>807</v>
      </c>
      <c r="I741" s="218"/>
      <c r="J741" s="219">
        <f>ROUND(I741*H741,2)</f>
        <v>0</v>
      </c>
      <c r="K741" s="215" t="s">
        <v>19</v>
      </c>
      <c r="L741" s="45"/>
      <c r="M741" s="220" t="s">
        <v>19</v>
      </c>
      <c r="N741" s="221" t="s">
        <v>46</v>
      </c>
      <c r="O741" s="85"/>
      <c r="P741" s="222">
        <f>O741*H741</f>
        <v>0</v>
      </c>
      <c r="Q741" s="222">
        <v>0</v>
      </c>
      <c r="R741" s="222">
        <f>Q741*H741</f>
        <v>0</v>
      </c>
      <c r="S741" s="222">
        <v>0</v>
      </c>
      <c r="T741" s="223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24" t="s">
        <v>189</v>
      </c>
      <c r="AT741" s="224" t="s">
        <v>140</v>
      </c>
      <c r="AU741" s="224" t="s">
        <v>84</v>
      </c>
      <c r="AY741" s="18" t="s">
        <v>137</v>
      </c>
      <c r="BE741" s="225">
        <f>IF(N741="základní",J741,0)</f>
        <v>0</v>
      </c>
      <c r="BF741" s="225">
        <f>IF(N741="snížená",J741,0)</f>
        <v>0</v>
      </c>
      <c r="BG741" s="225">
        <f>IF(N741="zákl. přenesená",J741,0)</f>
        <v>0</v>
      </c>
      <c r="BH741" s="225">
        <f>IF(N741="sníž. přenesená",J741,0)</f>
        <v>0</v>
      </c>
      <c r="BI741" s="225">
        <f>IF(N741="nulová",J741,0)</f>
        <v>0</v>
      </c>
      <c r="BJ741" s="18" t="s">
        <v>82</v>
      </c>
      <c r="BK741" s="225">
        <f>ROUND(I741*H741,2)</f>
        <v>0</v>
      </c>
      <c r="BL741" s="18" t="s">
        <v>189</v>
      </c>
      <c r="BM741" s="224" t="s">
        <v>880</v>
      </c>
    </row>
    <row r="742" s="13" customFormat="1">
      <c r="A742" s="13"/>
      <c r="B742" s="236"/>
      <c r="C742" s="237"/>
      <c r="D742" s="226" t="s">
        <v>228</v>
      </c>
      <c r="E742" s="238" t="s">
        <v>19</v>
      </c>
      <c r="F742" s="239" t="s">
        <v>881</v>
      </c>
      <c r="G742" s="237"/>
      <c r="H742" s="238" t="s">
        <v>19</v>
      </c>
      <c r="I742" s="240"/>
      <c r="J742" s="237"/>
      <c r="K742" s="237"/>
      <c r="L742" s="241"/>
      <c r="M742" s="242"/>
      <c r="N742" s="243"/>
      <c r="O742" s="243"/>
      <c r="P742" s="243"/>
      <c r="Q742" s="243"/>
      <c r="R742" s="243"/>
      <c r="S742" s="243"/>
      <c r="T742" s="24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5" t="s">
        <v>228</v>
      </c>
      <c r="AU742" s="245" t="s">
        <v>84</v>
      </c>
      <c r="AV742" s="13" t="s">
        <v>82</v>
      </c>
      <c r="AW742" s="13" t="s">
        <v>37</v>
      </c>
      <c r="AX742" s="13" t="s">
        <v>75</v>
      </c>
      <c r="AY742" s="245" t="s">
        <v>137</v>
      </c>
    </row>
    <row r="743" s="14" customFormat="1">
      <c r="A743" s="14"/>
      <c r="B743" s="246"/>
      <c r="C743" s="247"/>
      <c r="D743" s="226" t="s">
        <v>228</v>
      </c>
      <c r="E743" s="248" t="s">
        <v>19</v>
      </c>
      <c r="F743" s="249" t="s">
        <v>882</v>
      </c>
      <c r="G743" s="247"/>
      <c r="H743" s="250">
        <v>807</v>
      </c>
      <c r="I743" s="251"/>
      <c r="J743" s="247"/>
      <c r="K743" s="247"/>
      <c r="L743" s="252"/>
      <c r="M743" s="253"/>
      <c r="N743" s="254"/>
      <c r="O743" s="254"/>
      <c r="P743" s="254"/>
      <c r="Q743" s="254"/>
      <c r="R743" s="254"/>
      <c r="S743" s="254"/>
      <c r="T743" s="255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6" t="s">
        <v>228</v>
      </c>
      <c r="AU743" s="256" t="s">
        <v>84</v>
      </c>
      <c r="AV743" s="14" t="s">
        <v>84</v>
      </c>
      <c r="AW743" s="14" t="s">
        <v>37</v>
      </c>
      <c r="AX743" s="14" t="s">
        <v>75</v>
      </c>
      <c r="AY743" s="256" t="s">
        <v>137</v>
      </c>
    </row>
    <row r="744" s="15" customFormat="1">
      <c r="A744" s="15"/>
      <c r="B744" s="257"/>
      <c r="C744" s="258"/>
      <c r="D744" s="226" t="s">
        <v>228</v>
      </c>
      <c r="E744" s="259" t="s">
        <v>19</v>
      </c>
      <c r="F744" s="260" t="s">
        <v>237</v>
      </c>
      <c r="G744" s="258"/>
      <c r="H744" s="261">
        <v>807</v>
      </c>
      <c r="I744" s="262"/>
      <c r="J744" s="258"/>
      <c r="K744" s="258"/>
      <c r="L744" s="263"/>
      <c r="M744" s="264"/>
      <c r="N744" s="265"/>
      <c r="O744" s="265"/>
      <c r="P744" s="265"/>
      <c r="Q744" s="265"/>
      <c r="R744" s="265"/>
      <c r="S744" s="265"/>
      <c r="T744" s="266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T744" s="267" t="s">
        <v>228</v>
      </c>
      <c r="AU744" s="267" t="s">
        <v>84</v>
      </c>
      <c r="AV744" s="15" t="s">
        <v>155</v>
      </c>
      <c r="AW744" s="15" t="s">
        <v>37</v>
      </c>
      <c r="AX744" s="15" t="s">
        <v>82</v>
      </c>
      <c r="AY744" s="267" t="s">
        <v>137</v>
      </c>
    </row>
    <row r="745" s="2" customFormat="1" ht="24.15" customHeight="1">
      <c r="A745" s="39"/>
      <c r="B745" s="40"/>
      <c r="C745" s="213" t="s">
        <v>883</v>
      </c>
      <c r="D745" s="213" t="s">
        <v>140</v>
      </c>
      <c r="E745" s="214" t="s">
        <v>884</v>
      </c>
      <c r="F745" s="215" t="s">
        <v>885</v>
      </c>
      <c r="G745" s="216" t="s">
        <v>226</v>
      </c>
      <c r="H745" s="217">
        <v>17</v>
      </c>
      <c r="I745" s="218"/>
      <c r="J745" s="219">
        <f>ROUND(I745*H745,2)</f>
        <v>0</v>
      </c>
      <c r="K745" s="215" t="s">
        <v>19</v>
      </c>
      <c r="L745" s="45"/>
      <c r="M745" s="220" t="s">
        <v>19</v>
      </c>
      <c r="N745" s="221" t="s">
        <v>46</v>
      </c>
      <c r="O745" s="85"/>
      <c r="P745" s="222">
        <f>O745*H745</f>
        <v>0</v>
      </c>
      <c r="Q745" s="222">
        <v>0</v>
      </c>
      <c r="R745" s="222">
        <f>Q745*H745</f>
        <v>0</v>
      </c>
      <c r="S745" s="222">
        <v>0</v>
      </c>
      <c r="T745" s="223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24" t="s">
        <v>189</v>
      </c>
      <c r="AT745" s="224" t="s">
        <v>140</v>
      </c>
      <c r="AU745" s="224" t="s">
        <v>84</v>
      </c>
      <c r="AY745" s="18" t="s">
        <v>137</v>
      </c>
      <c r="BE745" s="225">
        <f>IF(N745="základní",J745,0)</f>
        <v>0</v>
      </c>
      <c r="BF745" s="225">
        <f>IF(N745="snížená",J745,0)</f>
        <v>0</v>
      </c>
      <c r="BG745" s="225">
        <f>IF(N745="zákl. přenesená",J745,0)</f>
        <v>0</v>
      </c>
      <c r="BH745" s="225">
        <f>IF(N745="sníž. přenesená",J745,0)</f>
        <v>0</v>
      </c>
      <c r="BI745" s="225">
        <f>IF(N745="nulová",J745,0)</f>
        <v>0</v>
      </c>
      <c r="BJ745" s="18" t="s">
        <v>82</v>
      </c>
      <c r="BK745" s="225">
        <f>ROUND(I745*H745,2)</f>
        <v>0</v>
      </c>
      <c r="BL745" s="18" t="s">
        <v>189</v>
      </c>
      <c r="BM745" s="224" t="s">
        <v>886</v>
      </c>
    </row>
    <row r="746" s="13" customFormat="1">
      <c r="A746" s="13"/>
      <c r="B746" s="236"/>
      <c r="C746" s="237"/>
      <c r="D746" s="226" t="s">
        <v>228</v>
      </c>
      <c r="E746" s="238" t="s">
        <v>19</v>
      </c>
      <c r="F746" s="239" t="s">
        <v>887</v>
      </c>
      <c r="G746" s="237"/>
      <c r="H746" s="238" t="s">
        <v>19</v>
      </c>
      <c r="I746" s="240"/>
      <c r="J746" s="237"/>
      <c r="K746" s="237"/>
      <c r="L746" s="241"/>
      <c r="M746" s="242"/>
      <c r="N746" s="243"/>
      <c r="O746" s="243"/>
      <c r="P746" s="243"/>
      <c r="Q746" s="243"/>
      <c r="R746" s="243"/>
      <c r="S746" s="243"/>
      <c r="T746" s="24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5" t="s">
        <v>228</v>
      </c>
      <c r="AU746" s="245" t="s">
        <v>84</v>
      </c>
      <c r="AV746" s="13" t="s">
        <v>82</v>
      </c>
      <c r="AW746" s="13" t="s">
        <v>37</v>
      </c>
      <c r="AX746" s="13" t="s">
        <v>75</v>
      </c>
      <c r="AY746" s="245" t="s">
        <v>137</v>
      </c>
    </row>
    <row r="747" s="14" customFormat="1">
      <c r="A747" s="14"/>
      <c r="B747" s="246"/>
      <c r="C747" s="247"/>
      <c r="D747" s="226" t="s">
        <v>228</v>
      </c>
      <c r="E747" s="248" t="s">
        <v>19</v>
      </c>
      <c r="F747" s="249" t="s">
        <v>888</v>
      </c>
      <c r="G747" s="247"/>
      <c r="H747" s="250">
        <v>17</v>
      </c>
      <c r="I747" s="251"/>
      <c r="J747" s="247"/>
      <c r="K747" s="247"/>
      <c r="L747" s="252"/>
      <c r="M747" s="253"/>
      <c r="N747" s="254"/>
      <c r="O747" s="254"/>
      <c r="P747" s="254"/>
      <c r="Q747" s="254"/>
      <c r="R747" s="254"/>
      <c r="S747" s="254"/>
      <c r="T747" s="25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6" t="s">
        <v>228</v>
      </c>
      <c r="AU747" s="256" t="s">
        <v>84</v>
      </c>
      <c r="AV747" s="14" t="s">
        <v>84</v>
      </c>
      <c r="AW747" s="14" t="s">
        <v>37</v>
      </c>
      <c r="AX747" s="14" t="s">
        <v>75</v>
      </c>
      <c r="AY747" s="256" t="s">
        <v>137</v>
      </c>
    </row>
    <row r="748" s="15" customFormat="1">
      <c r="A748" s="15"/>
      <c r="B748" s="257"/>
      <c r="C748" s="258"/>
      <c r="D748" s="226" t="s">
        <v>228</v>
      </c>
      <c r="E748" s="259" t="s">
        <v>19</v>
      </c>
      <c r="F748" s="260" t="s">
        <v>237</v>
      </c>
      <c r="G748" s="258"/>
      <c r="H748" s="261">
        <v>17</v>
      </c>
      <c r="I748" s="262"/>
      <c r="J748" s="258"/>
      <c r="K748" s="258"/>
      <c r="L748" s="263"/>
      <c r="M748" s="264"/>
      <c r="N748" s="265"/>
      <c r="O748" s="265"/>
      <c r="P748" s="265"/>
      <c r="Q748" s="265"/>
      <c r="R748" s="265"/>
      <c r="S748" s="265"/>
      <c r="T748" s="266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67" t="s">
        <v>228</v>
      </c>
      <c r="AU748" s="267" t="s">
        <v>84</v>
      </c>
      <c r="AV748" s="15" t="s">
        <v>155</v>
      </c>
      <c r="AW748" s="15" t="s">
        <v>37</v>
      </c>
      <c r="AX748" s="15" t="s">
        <v>82</v>
      </c>
      <c r="AY748" s="267" t="s">
        <v>137</v>
      </c>
    </row>
    <row r="749" s="2" customFormat="1" ht="49.05" customHeight="1">
      <c r="A749" s="39"/>
      <c r="B749" s="40"/>
      <c r="C749" s="213" t="s">
        <v>889</v>
      </c>
      <c r="D749" s="213" t="s">
        <v>140</v>
      </c>
      <c r="E749" s="214" t="s">
        <v>890</v>
      </c>
      <c r="F749" s="215" t="s">
        <v>891</v>
      </c>
      <c r="G749" s="216" t="s">
        <v>226</v>
      </c>
      <c r="H749" s="217">
        <v>36</v>
      </c>
      <c r="I749" s="218"/>
      <c r="J749" s="219">
        <f>ROUND(I749*H749,2)</f>
        <v>0</v>
      </c>
      <c r="K749" s="215" t="s">
        <v>282</v>
      </c>
      <c r="L749" s="45"/>
      <c r="M749" s="220" t="s">
        <v>19</v>
      </c>
      <c r="N749" s="221" t="s">
        <v>46</v>
      </c>
      <c r="O749" s="85"/>
      <c r="P749" s="222">
        <f>O749*H749</f>
        <v>0</v>
      </c>
      <c r="Q749" s="222">
        <v>0</v>
      </c>
      <c r="R749" s="222">
        <f>Q749*H749</f>
        <v>0</v>
      </c>
      <c r="S749" s="222">
        <v>0</v>
      </c>
      <c r="T749" s="223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24" t="s">
        <v>189</v>
      </c>
      <c r="AT749" s="224" t="s">
        <v>140</v>
      </c>
      <c r="AU749" s="224" t="s">
        <v>84</v>
      </c>
      <c r="AY749" s="18" t="s">
        <v>137</v>
      </c>
      <c r="BE749" s="225">
        <f>IF(N749="základní",J749,0)</f>
        <v>0</v>
      </c>
      <c r="BF749" s="225">
        <f>IF(N749="snížená",J749,0)</f>
        <v>0</v>
      </c>
      <c r="BG749" s="225">
        <f>IF(N749="zákl. přenesená",J749,0)</f>
        <v>0</v>
      </c>
      <c r="BH749" s="225">
        <f>IF(N749="sníž. přenesená",J749,0)</f>
        <v>0</v>
      </c>
      <c r="BI749" s="225">
        <f>IF(N749="nulová",J749,0)</f>
        <v>0</v>
      </c>
      <c r="BJ749" s="18" t="s">
        <v>82</v>
      </c>
      <c r="BK749" s="225">
        <f>ROUND(I749*H749,2)</f>
        <v>0</v>
      </c>
      <c r="BL749" s="18" t="s">
        <v>189</v>
      </c>
      <c r="BM749" s="224" t="s">
        <v>892</v>
      </c>
    </row>
    <row r="750" s="2" customFormat="1">
      <c r="A750" s="39"/>
      <c r="B750" s="40"/>
      <c r="C750" s="41"/>
      <c r="D750" s="268" t="s">
        <v>284</v>
      </c>
      <c r="E750" s="41"/>
      <c r="F750" s="269" t="s">
        <v>893</v>
      </c>
      <c r="G750" s="41"/>
      <c r="H750" s="41"/>
      <c r="I750" s="228"/>
      <c r="J750" s="41"/>
      <c r="K750" s="41"/>
      <c r="L750" s="45"/>
      <c r="M750" s="229"/>
      <c r="N750" s="230"/>
      <c r="O750" s="85"/>
      <c r="P750" s="85"/>
      <c r="Q750" s="85"/>
      <c r="R750" s="85"/>
      <c r="S750" s="85"/>
      <c r="T750" s="86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284</v>
      </c>
      <c r="AU750" s="18" t="s">
        <v>84</v>
      </c>
    </row>
    <row r="751" s="2" customFormat="1" ht="24.15" customHeight="1">
      <c r="A751" s="39"/>
      <c r="B751" s="40"/>
      <c r="C751" s="270" t="s">
        <v>894</v>
      </c>
      <c r="D751" s="270" t="s">
        <v>286</v>
      </c>
      <c r="E751" s="271" t="s">
        <v>895</v>
      </c>
      <c r="F751" s="272" t="s">
        <v>896</v>
      </c>
      <c r="G751" s="273" t="s">
        <v>226</v>
      </c>
      <c r="H751" s="274">
        <v>36</v>
      </c>
      <c r="I751" s="275"/>
      <c r="J751" s="276">
        <f>ROUND(I751*H751,2)</f>
        <v>0</v>
      </c>
      <c r="K751" s="272" t="s">
        <v>282</v>
      </c>
      <c r="L751" s="277"/>
      <c r="M751" s="278" t="s">
        <v>19</v>
      </c>
      <c r="N751" s="279" t="s">
        <v>46</v>
      </c>
      <c r="O751" s="85"/>
      <c r="P751" s="222">
        <f>O751*H751</f>
        <v>0</v>
      </c>
      <c r="Q751" s="222">
        <v>4.0000000000000003E-05</v>
      </c>
      <c r="R751" s="222">
        <f>Q751*H751</f>
        <v>0.0014400000000000001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289</v>
      </c>
      <c r="AT751" s="224" t="s">
        <v>286</v>
      </c>
      <c r="AU751" s="224" t="s">
        <v>84</v>
      </c>
      <c r="AY751" s="18" t="s">
        <v>137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82</v>
      </c>
      <c r="BK751" s="225">
        <f>ROUND(I751*H751,2)</f>
        <v>0</v>
      </c>
      <c r="BL751" s="18" t="s">
        <v>189</v>
      </c>
      <c r="BM751" s="224" t="s">
        <v>897</v>
      </c>
    </row>
    <row r="752" s="13" customFormat="1">
      <c r="A752" s="13"/>
      <c r="B752" s="236"/>
      <c r="C752" s="237"/>
      <c r="D752" s="226" t="s">
        <v>228</v>
      </c>
      <c r="E752" s="238" t="s">
        <v>19</v>
      </c>
      <c r="F752" s="239" t="s">
        <v>651</v>
      </c>
      <c r="G752" s="237"/>
      <c r="H752" s="238" t="s">
        <v>19</v>
      </c>
      <c r="I752" s="240"/>
      <c r="J752" s="237"/>
      <c r="K752" s="237"/>
      <c r="L752" s="241"/>
      <c r="M752" s="242"/>
      <c r="N752" s="243"/>
      <c r="O752" s="243"/>
      <c r="P752" s="243"/>
      <c r="Q752" s="243"/>
      <c r="R752" s="243"/>
      <c r="S752" s="243"/>
      <c r="T752" s="24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5" t="s">
        <v>228</v>
      </c>
      <c r="AU752" s="245" t="s">
        <v>84</v>
      </c>
      <c r="AV752" s="13" t="s">
        <v>82</v>
      </c>
      <c r="AW752" s="13" t="s">
        <v>37</v>
      </c>
      <c r="AX752" s="13" t="s">
        <v>75</v>
      </c>
      <c r="AY752" s="245" t="s">
        <v>137</v>
      </c>
    </row>
    <row r="753" s="14" customFormat="1">
      <c r="A753" s="14"/>
      <c r="B753" s="246"/>
      <c r="C753" s="247"/>
      <c r="D753" s="226" t="s">
        <v>228</v>
      </c>
      <c r="E753" s="248" t="s">
        <v>19</v>
      </c>
      <c r="F753" s="249" t="s">
        <v>7</v>
      </c>
      <c r="G753" s="247"/>
      <c r="H753" s="250">
        <v>21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228</v>
      </c>
      <c r="AU753" s="256" t="s">
        <v>84</v>
      </c>
      <c r="AV753" s="14" t="s">
        <v>84</v>
      </c>
      <c r="AW753" s="14" t="s">
        <v>37</v>
      </c>
      <c r="AX753" s="14" t="s">
        <v>75</v>
      </c>
      <c r="AY753" s="256" t="s">
        <v>137</v>
      </c>
    </row>
    <row r="754" s="13" customFormat="1">
      <c r="A754" s="13"/>
      <c r="B754" s="236"/>
      <c r="C754" s="237"/>
      <c r="D754" s="226" t="s">
        <v>228</v>
      </c>
      <c r="E754" s="238" t="s">
        <v>19</v>
      </c>
      <c r="F754" s="239" t="s">
        <v>329</v>
      </c>
      <c r="G754" s="237"/>
      <c r="H754" s="238" t="s">
        <v>19</v>
      </c>
      <c r="I754" s="240"/>
      <c r="J754" s="237"/>
      <c r="K754" s="237"/>
      <c r="L754" s="241"/>
      <c r="M754" s="242"/>
      <c r="N754" s="243"/>
      <c r="O754" s="243"/>
      <c r="P754" s="243"/>
      <c r="Q754" s="243"/>
      <c r="R754" s="243"/>
      <c r="S754" s="243"/>
      <c r="T754" s="24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5" t="s">
        <v>228</v>
      </c>
      <c r="AU754" s="245" t="s">
        <v>84</v>
      </c>
      <c r="AV754" s="13" t="s">
        <v>82</v>
      </c>
      <c r="AW754" s="13" t="s">
        <v>37</v>
      </c>
      <c r="AX754" s="13" t="s">
        <v>75</v>
      </c>
      <c r="AY754" s="245" t="s">
        <v>137</v>
      </c>
    </row>
    <row r="755" s="14" customFormat="1">
      <c r="A755" s="14"/>
      <c r="B755" s="246"/>
      <c r="C755" s="247"/>
      <c r="D755" s="226" t="s">
        <v>228</v>
      </c>
      <c r="E755" s="248" t="s">
        <v>19</v>
      </c>
      <c r="F755" s="249" t="s">
        <v>205</v>
      </c>
      <c r="G755" s="247"/>
      <c r="H755" s="250">
        <v>15</v>
      </c>
      <c r="I755" s="251"/>
      <c r="J755" s="247"/>
      <c r="K755" s="247"/>
      <c r="L755" s="252"/>
      <c r="M755" s="253"/>
      <c r="N755" s="254"/>
      <c r="O755" s="254"/>
      <c r="P755" s="254"/>
      <c r="Q755" s="254"/>
      <c r="R755" s="254"/>
      <c r="S755" s="254"/>
      <c r="T755" s="25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6" t="s">
        <v>228</v>
      </c>
      <c r="AU755" s="256" t="s">
        <v>84</v>
      </c>
      <c r="AV755" s="14" t="s">
        <v>84</v>
      </c>
      <c r="AW755" s="14" t="s">
        <v>37</v>
      </c>
      <c r="AX755" s="14" t="s">
        <v>75</v>
      </c>
      <c r="AY755" s="256" t="s">
        <v>137</v>
      </c>
    </row>
    <row r="756" s="15" customFormat="1">
      <c r="A756" s="15"/>
      <c r="B756" s="257"/>
      <c r="C756" s="258"/>
      <c r="D756" s="226" t="s">
        <v>228</v>
      </c>
      <c r="E756" s="259" t="s">
        <v>19</v>
      </c>
      <c r="F756" s="260" t="s">
        <v>237</v>
      </c>
      <c r="G756" s="258"/>
      <c r="H756" s="261">
        <v>36</v>
      </c>
      <c r="I756" s="262"/>
      <c r="J756" s="258"/>
      <c r="K756" s="258"/>
      <c r="L756" s="263"/>
      <c r="M756" s="264"/>
      <c r="N756" s="265"/>
      <c r="O756" s="265"/>
      <c r="P756" s="265"/>
      <c r="Q756" s="265"/>
      <c r="R756" s="265"/>
      <c r="S756" s="265"/>
      <c r="T756" s="26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7" t="s">
        <v>228</v>
      </c>
      <c r="AU756" s="267" t="s">
        <v>84</v>
      </c>
      <c r="AV756" s="15" t="s">
        <v>155</v>
      </c>
      <c r="AW756" s="15" t="s">
        <v>37</v>
      </c>
      <c r="AX756" s="15" t="s">
        <v>82</v>
      </c>
      <c r="AY756" s="267" t="s">
        <v>137</v>
      </c>
    </row>
    <row r="757" s="2" customFormat="1" ht="16.5" customHeight="1">
      <c r="A757" s="39"/>
      <c r="B757" s="40"/>
      <c r="C757" s="270" t="s">
        <v>898</v>
      </c>
      <c r="D757" s="270" t="s">
        <v>286</v>
      </c>
      <c r="E757" s="271" t="s">
        <v>899</v>
      </c>
      <c r="F757" s="272" t="s">
        <v>900</v>
      </c>
      <c r="G757" s="273" t="s">
        <v>226</v>
      </c>
      <c r="H757" s="274">
        <v>36</v>
      </c>
      <c r="I757" s="275"/>
      <c r="J757" s="276">
        <f>ROUND(I757*H757,2)</f>
        <v>0</v>
      </c>
      <c r="K757" s="272" t="s">
        <v>282</v>
      </c>
      <c r="L757" s="277"/>
      <c r="M757" s="278" t="s">
        <v>19</v>
      </c>
      <c r="N757" s="279" t="s">
        <v>46</v>
      </c>
      <c r="O757" s="85"/>
      <c r="P757" s="222">
        <f>O757*H757</f>
        <v>0</v>
      </c>
      <c r="Q757" s="222">
        <v>3.0000000000000001E-05</v>
      </c>
      <c r="R757" s="222">
        <f>Q757*H757</f>
        <v>0.00108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289</v>
      </c>
      <c r="AT757" s="224" t="s">
        <v>286</v>
      </c>
      <c r="AU757" s="224" t="s">
        <v>84</v>
      </c>
      <c r="AY757" s="18" t="s">
        <v>137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82</v>
      </c>
      <c r="BK757" s="225">
        <f>ROUND(I757*H757,2)</f>
        <v>0</v>
      </c>
      <c r="BL757" s="18" t="s">
        <v>189</v>
      </c>
      <c r="BM757" s="224" t="s">
        <v>901</v>
      </c>
    </row>
    <row r="758" s="2" customFormat="1" ht="16.5" customHeight="1">
      <c r="A758" s="39"/>
      <c r="B758" s="40"/>
      <c r="C758" s="270" t="s">
        <v>902</v>
      </c>
      <c r="D758" s="270" t="s">
        <v>286</v>
      </c>
      <c r="E758" s="271" t="s">
        <v>903</v>
      </c>
      <c r="F758" s="272" t="s">
        <v>904</v>
      </c>
      <c r="G758" s="273" t="s">
        <v>226</v>
      </c>
      <c r="H758" s="274">
        <v>36</v>
      </c>
      <c r="I758" s="275"/>
      <c r="J758" s="276">
        <f>ROUND(I758*H758,2)</f>
        <v>0</v>
      </c>
      <c r="K758" s="272" t="s">
        <v>282</v>
      </c>
      <c r="L758" s="277"/>
      <c r="M758" s="278" t="s">
        <v>19</v>
      </c>
      <c r="N758" s="279" t="s">
        <v>46</v>
      </c>
      <c r="O758" s="85"/>
      <c r="P758" s="222">
        <f>O758*H758</f>
        <v>0</v>
      </c>
      <c r="Q758" s="222">
        <v>1.0000000000000001E-05</v>
      </c>
      <c r="R758" s="222">
        <f>Q758*H758</f>
        <v>0.00036000000000000002</v>
      </c>
      <c r="S758" s="222">
        <v>0</v>
      </c>
      <c r="T758" s="223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24" t="s">
        <v>289</v>
      </c>
      <c r="AT758" s="224" t="s">
        <v>286</v>
      </c>
      <c r="AU758" s="224" t="s">
        <v>84</v>
      </c>
      <c r="AY758" s="18" t="s">
        <v>137</v>
      </c>
      <c r="BE758" s="225">
        <f>IF(N758="základní",J758,0)</f>
        <v>0</v>
      </c>
      <c r="BF758" s="225">
        <f>IF(N758="snížená",J758,0)</f>
        <v>0</v>
      </c>
      <c r="BG758" s="225">
        <f>IF(N758="zákl. přenesená",J758,0)</f>
        <v>0</v>
      </c>
      <c r="BH758" s="225">
        <f>IF(N758="sníž. přenesená",J758,0)</f>
        <v>0</v>
      </c>
      <c r="BI758" s="225">
        <f>IF(N758="nulová",J758,0)</f>
        <v>0</v>
      </c>
      <c r="BJ758" s="18" t="s">
        <v>82</v>
      </c>
      <c r="BK758" s="225">
        <f>ROUND(I758*H758,2)</f>
        <v>0</v>
      </c>
      <c r="BL758" s="18" t="s">
        <v>189</v>
      </c>
      <c r="BM758" s="224" t="s">
        <v>905</v>
      </c>
    </row>
    <row r="759" s="2" customFormat="1" ht="49.05" customHeight="1">
      <c r="A759" s="39"/>
      <c r="B759" s="40"/>
      <c r="C759" s="213" t="s">
        <v>801</v>
      </c>
      <c r="D759" s="213" t="s">
        <v>140</v>
      </c>
      <c r="E759" s="214" t="s">
        <v>906</v>
      </c>
      <c r="F759" s="215" t="s">
        <v>907</v>
      </c>
      <c r="G759" s="216" t="s">
        <v>226</v>
      </c>
      <c r="H759" s="217">
        <v>1</v>
      </c>
      <c r="I759" s="218"/>
      <c r="J759" s="219">
        <f>ROUND(I759*H759,2)</f>
        <v>0</v>
      </c>
      <c r="K759" s="215" t="s">
        <v>282</v>
      </c>
      <c r="L759" s="45"/>
      <c r="M759" s="220" t="s">
        <v>19</v>
      </c>
      <c r="N759" s="221" t="s">
        <v>46</v>
      </c>
      <c r="O759" s="85"/>
      <c r="P759" s="222">
        <f>O759*H759</f>
        <v>0</v>
      </c>
      <c r="Q759" s="222">
        <v>0</v>
      </c>
      <c r="R759" s="222">
        <f>Q759*H759</f>
        <v>0</v>
      </c>
      <c r="S759" s="222">
        <v>0</v>
      </c>
      <c r="T759" s="223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24" t="s">
        <v>189</v>
      </c>
      <c r="AT759" s="224" t="s">
        <v>140</v>
      </c>
      <c r="AU759" s="224" t="s">
        <v>84</v>
      </c>
      <c r="AY759" s="18" t="s">
        <v>137</v>
      </c>
      <c r="BE759" s="225">
        <f>IF(N759="základní",J759,0)</f>
        <v>0</v>
      </c>
      <c r="BF759" s="225">
        <f>IF(N759="snížená",J759,0)</f>
        <v>0</v>
      </c>
      <c r="BG759" s="225">
        <f>IF(N759="zákl. přenesená",J759,0)</f>
        <v>0</v>
      </c>
      <c r="BH759" s="225">
        <f>IF(N759="sníž. přenesená",J759,0)</f>
        <v>0</v>
      </c>
      <c r="BI759" s="225">
        <f>IF(N759="nulová",J759,0)</f>
        <v>0</v>
      </c>
      <c r="BJ759" s="18" t="s">
        <v>82</v>
      </c>
      <c r="BK759" s="225">
        <f>ROUND(I759*H759,2)</f>
        <v>0</v>
      </c>
      <c r="BL759" s="18" t="s">
        <v>189</v>
      </c>
      <c r="BM759" s="224" t="s">
        <v>908</v>
      </c>
    </row>
    <row r="760" s="2" customFormat="1">
      <c r="A760" s="39"/>
      <c r="B760" s="40"/>
      <c r="C760" s="41"/>
      <c r="D760" s="268" t="s">
        <v>284</v>
      </c>
      <c r="E760" s="41"/>
      <c r="F760" s="269" t="s">
        <v>909</v>
      </c>
      <c r="G760" s="41"/>
      <c r="H760" s="41"/>
      <c r="I760" s="228"/>
      <c r="J760" s="41"/>
      <c r="K760" s="41"/>
      <c r="L760" s="45"/>
      <c r="M760" s="229"/>
      <c r="N760" s="230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284</v>
      </c>
      <c r="AU760" s="18" t="s">
        <v>84</v>
      </c>
    </row>
    <row r="761" s="2" customFormat="1" ht="24.15" customHeight="1">
      <c r="A761" s="39"/>
      <c r="B761" s="40"/>
      <c r="C761" s="270" t="s">
        <v>910</v>
      </c>
      <c r="D761" s="270" t="s">
        <v>286</v>
      </c>
      <c r="E761" s="271" t="s">
        <v>911</v>
      </c>
      <c r="F761" s="272" t="s">
        <v>912</v>
      </c>
      <c r="G761" s="273" t="s">
        <v>226</v>
      </c>
      <c r="H761" s="274">
        <v>1</v>
      </c>
      <c r="I761" s="275"/>
      <c r="J761" s="276">
        <f>ROUND(I761*H761,2)</f>
        <v>0</v>
      </c>
      <c r="K761" s="272" t="s">
        <v>282</v>
      </c>
      <c r="L761" s="277"/>
      <c r="M761" s="278" t="s">
        <v>19</v>
      </c>
      <c r="N761" s="279" t="s">
        <v>46</v>
      </c>
      <c r="O761" s="85"/>
      <c r="P761" s="222">
        <f>O761*H761</f>
        <v>0</v>
      </c>
      <c r="Q761" s="222">
        <v>4.0000000000000003E-05</v>
      </c>
      <c r="R761" s="222">
        <f>Q761*H761</f>
        <v>4.0000000000000003E-05</v>
      </c>
      <c r="S761" s="222">
        <v>0</v>
      </c>
      <c r="T761" s="223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24" t="s">
        <v>289</v>
      </c>
      <c r="AT761" s="224" t="s">
        <v>286</v>
      </c>
      <c r="AU761" s="224" t="s">
        <v>84</v>
      </c>
      <c r="AY761" s="18" t="s">
        <v>137</v>
      </c>
      <c r="BE761" s="225">
        <f>IF(N761="základní",J761,0)</f>
        <v>0</v>
      </c>
      <c r="BF761" s="225">
        <f>IF(N761="snížená",J761,0)</f>
        <v>0</v>
      </c>
      <c r="BG761" s="225">
        <f>IF(N761="zákl. přenesená",J761,0)</f>
        <v>0</v>
      </c>
      <c r="BH761" s="225">
        <f>IF(N761="sníž. přenesená",J761,0)</f>
        <v>0</v>
      </c>
      <c r="BI761" s="225">
        <f>IF(N761="nulová",J761,0)</f>
        <v>0</v>
      </c>
      <c r="BJ761" s="18" t="s">
        <v>82</v>
      </c>
      <c r="BK761" s="225">
        <f>ROUND(I761*H761,2)</f>
        <v>0</v>
      </c>
      <c r="BL761" s="18" t="s">
        <v>189</v>
      </c>
      <c r="BM761" s="224" t="s">
        <v>913</v>
      </c>
    </row>
    <row r="762" s="13" customFormat="1">
      <c r="A762" s="13"/>
      <c r="B762" s="236"/>
      <c r="C762" s="237"/>
      <c r="D762" s="226" t="s">
        <v>228</v>
      </c>
      <c r="E762" s="238" t="s">
        <v>19</v>
      </c>
      <c r="F762" s="239" t="s">
        <v>651</v>
      </c>
      <c r="G762" s="237"/>
      <c r="H762" s="238" t="s">
        <v>19</v>
      </c>
      <c r="I762" s="240"/>
      <c r="J762" s="237"/>
      <c r="K762" s="237"/>
      <c r="L762" s="241"/>
      <c r="M762" s="242"/>
      <c r="N762" s="243"/>
      <c r="O762" s="243"/>
      <c r="P762" s="243"/>
      <c r="Q762" s="243"/>
      <c r="R762" s="243"/>
      <c r="S762" s="243"/>
      <c r="T762" s="24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5" t="s">
        <v>228</v>
      </c>
      <c r="AU762" s="245" t="s">
        <v>84</v>
      </c>
      <c r="AV762" s="13" t="s">
        <v>82</v>
      </c>
      <c r="AW762" s="13" t="s">
        <v>37</v>
      </c>
      <c r="AX762" s="13" t="s">
        <v>75</v>
      </c>
      <c r="AY762" s="245" t="s">
        <v>137</v>
      </c>
    </row>
    <row r="763" s="14" customFormat="1">
      <c r="A763" s="14"/>
      <c r="B763" s="246"/>
      <c r="C763" s="247"/>
      <c r="D763" s="226" t="s">
        <v>228</v>
      </c>
      <c r="E763" s="248" t="s">
        <v>19</v>
      </c>
      <c r="F763" s="249" t="s">
        <v>82</v>
      </c>
      <c r="G763" s="247"/>
      <c r="H763" s="250">
        <v>1</v>
      </c>
      <c r="I763" s="251"/>
      <c r="J763" s="247"/>
      <c r="K763" s="247"/>
      <c r="L763" s="252"/>
      <c r="M763" s="253"/>
      <c r="N763" s="254"/>
      <c r="O763" s="254"/>
      <c r="P763" s="254"/>
      <c r="Q763" s="254"/>
      <c r="R763" s="254"/>
      <c r="S763" s="254"/>
      <c r="T763" s="25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6" t="s">
        <v>228</v>
      </c>
      <c r="AU763" s="256" t="s">
        <v>84</v>
      </c>
      <c r="AV763" s="14" t="s">
        <v>84</v>
      </c>
      <c r="AW763" s="14" t="s">
        <v>37</v>
      </c>
      <c r="AX763" s="14" t="s">
        <v>75</v>
      </c>
      <c r="AY763" s="256" t="s">
        <v>137</v>
      </c>
    </row>
    <row r="764" s="13" customFormat="1">
      <c r="A764" s="13"/>
      <c r="B764" s="236"/>
      <c r="C764" s="237"/>
      <c r="D764" s="226" t="s">
        <v>228</v>
      </c>
      <c r="E764" s="238" t="s">
        <v>19</v>
      </c>
      <c r="F764" s="239" t="s">
        <v>329</v>
      </c>
      <c r="G764" s="237"/>
      <c r="H764" s="238" t="s">
        <v>19</v>
      </c>
      <c r="I764" s="240"/>
      <c r="J764" s="237"/>
      <c r="K764" s="237"/>
      <c r="L764" s="241"/>
      <c r="M764" s="242"/>
      <c r="N764" s="243"/>
      <c r="O764" s="243"/>
      <c r="P764" s="243"/>
      <c r="Q764" s="243"/>
      <c r="R764" s="243"/>
      <c r="S764" s="243"/>
      <c r="T764" s="24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228</v>
      </c>
      <c r="AU764" s="245" t="s">
        <v>84</v>
      </c>
      <c r="AV764" s="13" t="s">
        <v>82</v>
      </c>
      <c r="AW764" s="13" t="s">
        <v>37</v>
      </c>
      <c r="AX764" s="13" t="s">
        <v>75</v>
      </c>
      <c r="AY764" s="245" t="s">
        <v>137</v>
      </c>
    </row>
    <row r="765" s="14" customFormat="1">
      <c r="A765" s="14"/>
      <c r="B765" s="246"/>
      <c r="C765" s="247"/>
      <c r="D765" s="226" t="s">
        <v>228</v>
      </c>
      <c r="E765" s="248" t="s">
        <v>19</v>
      </c>
      <c r="F765" s="249" t="s">
        <v>75</v>
      </c>
      <c r="G765" s="247"/>
      <c r="H765" s="250">
        <v>0</v>
      </c>
      <c r="I765" s="251"/>
      <c r="J765" s="247"/>
      <c r="K765" s="247"/>
      <c r="L765" s="252"/>
      <c r="M765" s="253"/>
      <c r="N765" s="254"/>
      <c r="O765" s="254"/>
      <c r="P765" s="254"/>
      <c r="Q765" s="254"/>
      <c r="R765" s="254"/>
      <c r="S765" s="254"/>
      <c r="T765" s="25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6" t="s">
        <v>228</v>
      </c>
      <c r="AU765" s="256" t="s">
        <v>84</v>
      </c>
      <c r="AV765" s="14" t="s">
        <v>84</v>
      </c>
      <c r="AW765" s="14" t="s">
        <v>37</v>
      </c>
      <c r="AX765" s="14" t="s">
        <v>75</v>
      </c>
      <c r="AY765" s="256" t="s">
        <v>137</v>
      </c>
    </row>
    <row r="766" s="15" customFormat="1">
      <c r="A766" s="15"/>
      <c r="B766" s="257"/>
      <c r="C766" s="258"/>
      <c r="D766" s="226" t="s">
        <v>228</v>
      </c>
      <c r="E766" s="259" t="s">
        <v>19</v>
      </c>
      <c r="F766" s="260" t="s">
        <v>237</v>
      </c>
      <c r="G766" s="258"/>
      <c r="H766" s="261">
        <v>1</v>
      </c>
      <c r="I766" s="262"/>
      <c r="J766" s="258"/>
      <c r="K766" s="258"/>
      <c r="L766" s="263"/>
      <c r="M766" s="264"/>
      <c r="N766" s="265"/>
      <c r="O766" s="265"/>
      <c r="P766" s="265"/>
      <c r="Q766" s="265"/>
      <c r="R766" s="265"/>
      <c r="S766" s="265"/>
      <c r="T766" s="26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7" t="s">
        <v>228</v>
      </c>
      <c r="AU766" s="267" t="s">
        <v>84</v>
      </c>
      <c r="AV766" s="15" t="s">
        <v>155</v>
      </c>
      <c r="AW766" s="15" t="s">
        <v>37</v>
      </c>
      <c r="AX766" s="15" t="s">
        <v>82</v>
      </c>
      <c r="AY766" s="267" t="s">
        <v>137</v>
      </c>
    </row>
    <row r="767" s="2" customFormat="1" ht="16.5" customHeight="1">
      <c r="A767" s="39"/>
      <c r="B767" s="40"/>
      <c r="C767" s="270" t="s">
        <v>914</v>
      </c>
      <c r="D767" s="270" t="s">
        <v>286</v>
      </c>
      <c r="E767" s="271" t="s">
        <v>915</v>
      </c>
      <c r="F767" s="272" t="s">
        <v>916</v>
      </c>
      <c r="G767" s="273" t="s">
        <v>226</v>
      </c>
      <c r="H767" s="274">
        <v>1</v>
      </c>
      <c r="I767" s="275"/>
      <c r="J767" s="276">
        <f>ROUND(I767*H767,2)</f>
        <v>0</v>
      </c>
      <c r="K767" s="272" t="s">
        <v>282</v>
      </c>
      <c r="L767" s="277"/>
      <c r="M767" s="278" t="s">
        <v>19</v>
      </c>
      <c r="N767" s="279" t="s">
        <v>46</v>
      </c>
      <c r="O767" s="85"/>
      <c r="P767" s="222">
        <f>O767*H767</f>
        <v>0</v>
      </c>
      <c r="Q767" s="222">
        <v>3.0000000000000001E-05</v>
      </c>
      <c r="R767" s="222">
        <f>Q767*H767</f>
        <v>3.0000000000000001E-05</v>
      </c>
      <c r="S767" s="222">
        <v>0</v>
      </c>
      <c r="T767" s="223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24" t="s">
        <v>289</v>
      </c>
      <c r="AT767" s="224" t="s">
        <v>286</v>
      </c>
      <c r="AU767" s="224" t="s">
        <v>84</v>
      </c>
      <c r="AY767" s="18" t="s">
        <v>137</v>
      </c>
      <c r="BE767" s="225">
        <f>IF(N767="základní",J767,0)</f>
        <v>0</v>
      </c>
      <c r="BF767" s="225">
        <f>IF(N767="snížená",J767,0)</f>
        <v>0</v>
      </c>
      <c r="BG767" s="225">
        <f>IF(N767="zákl. přenesená",J767,0)</f>
        <v>0</v>
      </c>
      <c r="BH767" s="225">
        <f>IF(N767="sníž. přenesená",J767,0)</f>
        <v>0</v>
      </c>
      <c r="BI767" s="225">
        <f>IF(N767="nulová",J767,0)</f>
        <v>0</v>
      </c>
      <c r="BJ767" s="18" t="s">
        <v>82</v>
      </c>
      <c r="BK767" s="225">
        <f>ROUND(I767*H767,2)</f>
        <v>0</v>
      </c>
      <c r="BL767" s="18" t="s">
        <v>189</v>
      </c>
      <c r="BM767" s="224" t="s">
        <v>917</v>
      </c>
    </row>
    <row r="768" s="2" customFormat="1" ht="16.5" customHeight="1">
      <c r="A768" s="39"/>
      <c r="B768" s="40"/>
      <c r="C768" s="270" t="s">
        <v>918</v>
      </c>
      <c r="D768" s="270" t="s">
        <v>286</v>
      </c>
      <c r="E768" s="271" t="s">
        <v>903</v>
      </c>
      <c r="F768" s="272" t="s">
        <v>904</v>
      </c>
      <c r="G768" s="273" t="s">
        <v>226</v>
      </c>
      <c r="H768" s="274">
        <v>1</v>
      </c>
      <c r="I768" s="275"/>
      <c r="J768" s="276">
        <f>ROUND(I768*H768,2)</f>
        <v>0</v>
      </c>
      <c r="K768" s="272" t="s">
        <v>282</v>
      </c>
      <c r="L768" s="277"/>
      <c r="M768" s="278" t="s">
        <v>19</v>
      </c>
      <c r="N768" s="279" t="s">
        <v>46</v>
      </c>
      <c r="O768" s="85"/>
      <c r="P768" s="222">
        <f>O768*H768</f>
        <v>0</v>
      </c>
      <c r="Q768" s="222">
        <v>1.0000000000000001E-05</v>
      </c>
      <c r="R768" s="222">
        <f>Q768*H768</f>
        <v>1.0000000000000001E-05</v>
      </c>
      <c r="S768" s="222">
        <v>0</v>
      </c>
      <c r="T768" s="223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24" t="s">
        <v>289</v>
      </c>
      <c r="AT768" s="224" t="s">
        <v>286</v>
      </c>
      <c r="AU768" s="224" t="s">
        <v>84</v>
      </c>
      <c r="AY768" s="18" t="s">
        <v>137</v>
      </c>
      <c r="BE768" s="225">
        <f>IF(N768="základní",J768,0)</f>
        <v>0</v>
      </c>
      <c r="BF768" s="225">
        <f>IF(N768="snížená",J768,0)</f>
        <v>0</v>
      </c>
      <c r="BG768" s="225">
        <f>IF(N768="zákl. přenesená",J768,0)</f>
        <v>0</v>
      </c>
      <c r="BH768" s="225">
        <f>IF(N768="sníž. přenesená",J768,0)</f>
        <v>0</v>
      </c>
      <c r="BI768" s="225">
        <f>IF(N768="nulová",J768,0)</f>
        <v>0</v>
      </c>
      <c r="BJ768" s="18" t="s">
        <v>82</v>
      </c>
      <c r="BK768" s="225">
        <f>ROUND(I768*H768,2)</f>
        <v>0</v>
      </c>
      <c r="BL768" s="18" t="s">
        <v>189</v>
      </c>
      <c r="BM768" s="224" t="s">
        <v>919</v>
      </c>
    </row>
    <row r="769" s="2" customFormat="1" ht="49.05" customHeight="1">
      <c r="A769" s="39"/>
      <c r="B769" s="40"/>
      <c r="C769" s="213" t="s">
        <v>502</v>
      </c>
      <c r="D769" s="213" t="s">
        <v>140</v>
      </c>
      <c r="E769" s="214" t="s">
        <v>920</v>
      </c>
      <c r="F769" s="215" t="s">
        <v>921</v>
      </c>
      <c r="G769" s="216" t="s">
        <v>226</v>
      </c>
      <c r="H769" s="217">
        <v>11</v>
      </c>
      <c r="I769" s="218"/>
      <c r="J769" s="219">
        <f>ROUND(I769*H769,2)</f>
        <v>0</v>
      </c>
      <c r="K769" s="215" t="s">
        <v>282</v>
      </c>
      <c r="L769" s="45"/>
      <c r="M769" s="220" t="s">
        <v>19</v>
      </c>
      <c r="N769" s="221" t="s">
        <v>46</v>
      </c>
      <c r="O769" s="85"/>
      <c r="P769" s="222">
        <f>O769*H769</f>
        <v>0</v>
      </c>
      <c r="Q769" s="222">
        <v>0</v>
      </c>
      <c r="R769" s="222">
        <f>Q769*H769</f>
        <v>0</v>
      </c>
      <c r="S769" s="222">
        <v>0</v>
      </c>
      <c r="T769" s="223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224" t="s">
        <v>189</v>
      </c>
      <c r="AT769" s="224" t="s">
        <v>140</v>
      </c>
      <c r="AU769" s="224" t="s">
        <v>84</v>
      </c>
      <c r="AY769" s="18" t="s">
        <v>137</v>
      </c>
      <c r="BE769" s="225">
        <f>IF(N769="základní",J769,0)</f>
        <v>0</v>
      </c>
      <c r="BF769" s="225">
        <f>IF(N769="snížená",J769,0)</f>
        <v>0</v>
      </c>
      <c r="BG769" s="225">
        <f>IF(N769="zákl. přenesená",J769,0)</f>
        <v>0</v>
      </c>
      <c r="BH769" s="225">
        <f>IF(N769="sníž. přenesená",J769,0)</f>
        <v>0</v>
      </c>
      <c r="BI769" s="225">
        <f>IF(N769="nulová",J769,0)</f>
        <v>0</v>
      </c>
      <c r="BJ769" s="18" t="s">
        <v>82</v>
      </c>
      <c r="BK769" s="225">
        <f>ROUND(I769*H769,2)</f>
        <v>0</v>
      </c>
      <c r="BL769" s="18" t="s">
        <v>189</v>
      </c>
      <c r="BM769" s="224" t="s">
        <v>922</v>
      </c>
    </row>
    <row r="770" s="2" customFormat="1">
      <c r="A770" s="39"/>
      <c r="B770" s="40"/>
      <c r="C770" s="41"/>
      <c r="D770" s="268" t="s">
        <v>284</v>
      </c>
      <c r="E770" s="41"/>
      <c r="F770" s="269" t="s">
        <v>923</v>
      </c>
      <c r="G770" s="41"/>
      <c r="H770" s="41"/>
      <c r="I770" s="228"/>
      <c r="J770" s="41"/>
      <c r="K770" s="41"/>
      <c r="L770" s="45"/>
      <c r="M770" s="229"/>
      <c r="N770" s="230"/>
      <c r="O770" s="85"/>
      <c r="P770" s="85"/>
      <c r="Q770" s="85"/>
      <c r="R770" s="85"/>
      <c r="S770" s="85"/>
      <c r="T770" s="86"/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T770" s="18" t="s">
        <v>284</v>
      </c>
      <c r="AU770" s="18" t="s">
        <v>84</v>
      </c>
    </row>
    <row r="771" s="2" customFormat="1" ht="21.75" customHeight="1">
      <c r="A771" s="39"/>
      <c r="B771" s="40"/>
      <c r="C771" s="270" t="s">
        <v>924</v>
      </c>
      <c r="D771" s="270" t="s">
        <v>286</v>
      </c>
      <c r="E771" s="271" t="s">
        <v>925</v>
      </c>
      <c r="F771" s="272" t="s">
        <v>926</v>
      </c>
      <c r="G771" s="273" t="s">
        <v>226</v>
      </c>
      <c r="H771" s="274">
        <v>11</v>
      </c>
      <c r="I771" s="275"/>
      <c r="J771" s="276">
        <f>ROUND(I771*H771,2)</f>
        <v>0</v>
      </c>
      <c r="K771" s="272" t="s">
        <v>282</v>
      </c>
      <c r="L771" s="277"/>
      <c r="M771" s="278" t="s">
        <v>19</v>
      </c>
      <c r="N771" s="279" t="s">
        <v>46</v>
      </c>
      <c r="O771" s="85"/>
      <c r="P771" s="222">
        <f>O771*H771</f>
        <v>0</v>
      </c>
      <c r="Q771" s="222">
        <v>5.0000000000000002E-05</v>
      </c>
      <c r="R771" s="222">
        <f>Q771*H771</f>
        <v>0.00055000000000000003</v>
      </c>
      <c r="S771" s="222">
        <v>0</v>
      </c>
      <c r="T771" s="223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24" t="s">
        <v>289</v>
      </c>
      <c r="AT771" s="224" t="s">
        <v>286</v>
      </c>
      <c r="AU771" s="224" t="s">
        <v>84</v>
      </c>
      <c r="AY771" s="18" t="s">
        <v>137</v>
      </c>
      <c r="BE771" s="225">
        <f>IF(N771="základní",J771,0)</f>
        <v>0</v>
      </c>
      <c r="BF771" s="225">
        <f>IF(N771="snížená",J771,0)</f>
        <v>0</v>
      </c>
      <c r="BG771" s="225">
        <f>IF(N771="zákl. přenesená",J771,0)</f>
        <v>0</v>
      </c>
      <c r="BH771" s="225">
        <f>IF(N771="sníž. přenesená",J771,0)</f>
        <v>0</v>
      </c>
      <c r="BI771" s="225">
        <f>IF(N771="nulová",J771,0)</f>
        <v>0</v>
      </c>
      <c r="BJ771" s="18" t="s">
        <v>82</v>
      </c>
      <c r="BK771" s="225">
        <f>ROUND(I771*H771,2)</f>
        <v>0</v>
      </c>
      <c r="BL771" s="18" t="s">
        <v>189</v>
      </c>
      <c r="BM771" s="224" t="s">
        <v>927</v>
      </c>
    </row>
    <row r="772" s="13" customFormat="1">
      <c r="A772" s="13"/>
      <c r="B772" s="236"/>
      <c r="C772" s="237"/>
      <c r="D772" s="226" t="s">
        <v>228</v>
      </c>
      <c r="E772" s="238" t="s">
        <v>19</v>
      </c>
      <c r="F772" s="239" t="s">
        <v>651</v>
      </c>
      <c r="G772" s="237"/>
      <c r="H772" s="238" t="s">
        <v>19</v>
      </c>
      <c r="I772" s="240"/>
      <c r="J772" s="237"/>
      <c r="K772" s="237"/>
      <c r="L772" s="241"/>
      <c r="M772" s="242"/>
      <c r="N772" s="243"/>
      <c r="O772" s="243"/>
      <c r="P772" s="243"/>
      <c r="Q772" s="243"/>
      <c r="R772" s="243"/>
      <c r="S772" s="243"/>
      <c r="T772" s="244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5" t="s">
        <v>228</v>
      </c>
      <c r="AU772" s="245" t="s">
        <v>84</v>
      </c>
      <c r="AV772" s="13" t="s">
        <v>82</v>
      </c>
      <c r="AW772" s="13" t="s">
        <v>37</v>
      </c>
      <c r="AX772" s="13" t="s">
        <v>75</v>
      </c>
      <c r="AY772" s="245" t="s">
        <v>137</v>
      </c>
    </row>
    <row r="773" s="14" customFormat="1">
      <c r="A773" s="14"/>
      <c r="B773" s="246"/>
      <c r="C773" s="247"/>
      <c r="D773" s="226" t="s">
        <v>228</v>
      </c>
      <c r="E773" s="248" t="s">
        <v>19</v>
      </c>
      <c r="F773" s="249" t="s">
        <v>82</v>
      </c>
      <c r="G773" s="247"/>
      <c r="H773" s="250">
        <v>1</v>
      </c>
      <c r="I773" s="251"/>
      <c r="J773" s="247"/>
      <c r="K773" s="247"/>
      <c r="L773" s="252"/>
      <c r="M773" s="253"/>
      <c r="N773" s="254"/>
      <c r="O773" s="254"/>
      <c r="P773" s="254"/>
      <c r="Q773" s="254"/>
      <c r="R773" s="254"/>
      <c r="S773" s="254"/>
      <c r="T773" s="255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56" t="s">
        <v>228</v>
      </c>
      <c r="AU773" s="256" t="s">
        <v>84</v>
      </c>
      <c r="AV773" s="14" t="s">
        <v>84</v>
      </c>
      <c r="AW773" s="14" t="s">
        <v>37</v>
      </c>
      <c r="AX773" s="14" t="s">
        <v>75</v>
      </c>
      <c r="AY773" s="256" t="s">
        <v>137</v>
      </c>
    </row>
    <row r="774" s="13" customFormat="1">
      <c r="A774" s="13"/>
      <c r="B774" s="236"/>
      <c r="C774" s="237"/>
      <c r="D774" s="226" t="s">
        <v>228</v>
      </c>
      <c r="E774" s="238" t="s">
        <v>19</v>
      </c>
      <c r="F774" s="239" t="s">
        <v>329</v>
      </c>
      <c r="G774" s="237"/>
      <c r="H774" s="238" t="s">
        <v>19</v>
      </c>
      <c r="I774" s="240"/>
      <c r="J774" s="237"/>
      <c r="K774" s="237"/>
      <c r="L774" s="241"/>
      <c r="M774" s="242"/>
      <c r="N774" s="243"/>
      <c r="O774" s="243"/>
      <c r="P774" s="243"/>
      <c r="Q774" s="243"/>
      <c r="R774" s="243"/>
      <c r="S774" s="243"/>
      <c r="T774" s="244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5" t="s">
        <v>228</v>
      </c>
      <c r="AU774" s="245" t="s">
        <v>84</v>
      </c>
      <c r="AV774" s="13" t="s">
        <v>82</v>
      </c>
      <c r="AW774" s="13" t="s">
        <v>37</v>
      </c>
      <c r="AX774" s="13" t="s">
        <v>75</v>
      </c>
      <c r="AY774" s="245" t="s">
        <v>137</v>
      </c>
    </row>
    <row r="775" s="14" customFormat="1">
      <c r="A775" s="14"/>
      <c r="B775" s="246"/>
      <c r="C775" s="247"/>
      <c r="D775" s="226" t="s">
        <v>228</v>
      </c>
      <c r="E775" s="248" t="s">
        <v>19</v>
      </c>
      <c r="F775" s="249" t="s">
        <v>181</v>
      </c>
      <c r="G775" s="247"/>
      <c r="H775" s="250">
        <v>10</v>
      </c>
      <c r="I775" s="251"/>
      <c r="J775" s="247"/>
      <c r="K775" s="247"/>
      <c r="L775" s="252"/>
      <c r="M775" s="253"/>
      <c r="N775" s="254"/>
      <c r="O775" s="254"/>
      <c r="P775" s="254"/>
      <c r="Q775" s="254"/>
      <c r="R775" s="254"/>
      <c r="S775" s="254"/>
      <c r="T775" s="255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56" t="s">
        <v>228</v>
      </c>
      <c r="AU775" s="256" t="s">
        <v>84</v>
      </c>
      <c r="AV775" s="14" t="s">
        <v>84</v>
      </c>
      <c r="AW775" s="14" t="s">
        <v>37</v>
      </c>
      <c r="AX775" s="14" t="s">
        <v>75</v>
      </c>
      <c r="AY775" s="256" t="s">
        <v>137</v>
      </c>
    </row>
    <row r="776" s="15" customFormat="1">
      <c r="A776" s="15"/>
      <c r="B776" s="257"/>
      <c r="C776" s="258"/>
      <c r="D776" s="226" t="s">
        <v>228</v>
      </c>
      <c r="E776" s="259" t="s">
        <v>19</v>
      </c>
      <c r="F776" s="260" t="s">
        <v>237</v>
      </c>
      <c r="G776" s="258"/>
      <c r="H776" s="261">
        <v>11</v>
      </c>
      <c r="I776" s="262"/>
      <c r="J776" s="258"/>
      <c r="K776" s="258"/>
      <c r="L776" s="263"/>
      <c r="M776" s="264"/>
      <c r="N776" s="265"/>
      <c r="O776" s="265"/>
      <c r="P776" s="265"/>
      <c r="Q776" s="265"/>
      <c r="R776" s="265"/>
      <c r="S776" s="265"/>
      <c r="T776" s="266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T776" s="267" t="s">
        <v>228</v>
      </c>
      <c r="AU776" s="267" t="s">
        <v>84</v>
      </c>
      <c r="AV776" s="15" t="s">
        <v>155</v>
      </c>
      <c r="AW776" s="15" t="s">
        <v>37</v>
      </c>
      <c r="AX776" s="15" t="s">
        <v>82</v>
      </c>
      <c r="AY776" s="267" t="s">
        <v>137</v>
      </c>
    </row>
    <row r="777" s="2" customFormat="1" ht="16.5" customHeight="1">
      <c r="A777" s="39"/>
      <c r="B777" s="40"/>
      <c r="C777" s="270" t="s">
        <v>802</v>
      </c>
      <c r="D777" s="270" t="s">
        <v>286</v>
      </c>
      <c r="E777" s="271" t="s">
        <v>915</v>
      </c>
      <c r="F777" s="272" t="s">
        <v>916</v>
      </c>
      <c r="G777" s="273" t="s">
        <v>226</v>
      </c>
      <c r="H777" s="274">
        <v>11</v>
      </c>
      <c r="I777" s="275"/>
      <c r="J777" s="276">
        <f>ROUND(I777*H777,2)</f>
        <v>0</v>
      </c>
      <c r="K777" s="272" t="s">
        <v>282</v>
      </c>
      <c r="L777" s="277"/>
      <c r="M777" s="278" t="s">
        <v>19</v>
      </c>
      <c r="N777" s="279" t="s">
        <v>46</v>
      </c>
      <c r="O777" s="85"/>
      <c r="P777" s="222">
        <f>O777*H777</f>
        <v>0</v>
      </c>
      <c r="Q777" s="222">
        <v>3.0000000000000001E-05</v>
      </c>
      <c r="R777" s="222">
        <f>Q777*H777</f>
        <v>0.00033</v>
      </c>
      <c r="S777" s="222">
        <v>0</v>
      </c>
      <c r="T777" s="223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24" t="s">
        <v>289</v>
      </c>
      <c r="AT777" s="224" t="s">
        <v>286</v>
      </c>
      <c r="AU777" s="224" t="s">
        <v>84</v>
      </c>
      <c r="AY777" s="18" t="s">
        <v>137</v>
      </c>
      <c r="BE777" s="225">
        <f>IF(N777="základní",J777,0)</f>
        <v>0</v>
      </c>
      <c r="BF777" s="225">
        <f>IF(N777="snížená",J777,0)</f>
        <v>0</v>
      </c>
      <c r="BG777" s="225">
        <f>IF(N777="zákl. přenesená",J777,0)</f>
        <v>0</v>
      </c>
      <c r="BH777" s="225">
        <f>IF(N777="sníž. přenesená",J777,0)</f>
        <v>0</v>
      </c>
      <c r="BI777" s="225">
        <f>IF(N777="nulová",J777,0)</f>
        <v>0</v>
      </c>
      <c r="BJ777" s="18" t="s">
        <v>82</v>
      </c>
      <c r="BK777" s="225">
        <f>ROUND(I777*H777,2)</f>
        <v>0</v>
      </c>
      <c r="BL777" s="18" t="s">
        <v>189</v>
      </c>
      <c r="BM777" s="224" t="s">
        <v>928</v>
      </c>
    </row>
    <row r="778" s="2" customFormat="1" ht="16.5" customHeight="1">
      <c r="A778" s="39"/>
      <c r="B778" s="40"/>
      <c r="C778" s="270" t="s">
        <v>929</v>
      </c>
      <c r="D778" s="270" t="s">
        <v>286</v>
      </c>
      <c r="E778" s="271" t="s">
        <v>903</v>
      </c>
      <c r="F778" s="272" t="s">
        <v>904</v>
      </c>
      <c r="G778" s="273" t="s">
        <v>226</v>
      </c>
      <c r="H778" s="274">
        <v>11</v>
      </c>
      <c r="I778" s="275"/>
      <c r="J778" s="276">
        <f>ROUND(I778*H778,2)</f>
        <v>0</v>
      </c>
      <c r="K778" s="272" t="s">
        <v>282</v>
      </c>
      <c r="L778" s="277"/>
      <c r="M778" s="278" t="s">
        <v>19</v>
      </c>
      <c r="N778" s="279" t="s">
        <v>46</v>
      </c>
      <c r="O778" s="85"/>
      <c r="P778" s="222">
        <f>O778*H778</f>
        <v>0</v>
      </c>
      <c r="Q778" s="222">
        <v>1.0000000000000001E-05</v>
      </c>
      <c r="R778" s="222">
        <f>Q778*H778</f>
        <v>0.00011</v>
      </c>
      <c r="S778" s="222">
        <v>0</v>
      </c>
      <c r="T778" s="223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24" t="s">
        <v>289</v>
      </c>
      <c r="AT778" s="224" t="s">
        <v>286</v>
      </c>
      <c r="AU778" s="224" t="s">
        <v>84</v>
      </c>
      <c r="AY778" s="18" t="s">
        <v>137</v>
      </c>
      <c r="BE778" s="225">
        <f>IF(N778="základní",J778,0)</f>
        <v>0</v>
      </c>
      <c r="BF778" s="225">
        <f>IF(N778="snížená",J778,0)</f>
        <v>0</v>
      </c>
      <c r="BG778" s="225">
        <f>IF(N778="zákl. přenesená",J778,0)</f>
        <v>0</v>
      </c>
      <c r="BH778" s="225">
        <f>IF(N778="sníž. přenesená",J778,0)</f>
        <v>0</v>
      </c>
      <c r="BI778" s="225">
        <f>IF(N778="nulová",J778,0)</f>
        <v>0</v>
      </c>
      <c r="BJ778" s="18" t="s">
        <v>82</v>
      </c>
      <c r="BK778" s="225">
        <f>ROUND(I778*H778,2)</f>
        <v>0</v>
      </c>
      <c r="BL778" s="18" t="s">
        <v>189</v>
      </c>
      <c r="BM778" s="224" t="s">
        <v>930</v>
      </c>
    </row>
    <row r="779" s="2" customFormat="1" ht="49.05" customHeight="1">
      <c r="A779" s="39"/>
      <c r="B779" s="40"/>
      <c r="C779" s="213" t="s">
        <v>931</v>
      </c>
      <c r="D779" s="213" t="s">
        <v>140</v>
      </c>
      <c r="E779" s="214" t="s">
        <v>932</v>
      </c>
      <c r="F779" s="215" t="s">
        <v>933</v>
      </c>
      <c r="G779" s="216" t="s">
        <v>226</v>
      </c>
      <c r="H779" s="217">
        <v>13</v>
      </c>
      <c r="I779" s="218"/>
      <c r="J779" s="219">
        <f>ROUND(I779*H779,2)</f>
        <v>0</v>
      </c>
      <c r="K779" s="215" t="s">
        <v>282</v>
      </c>
      <c r="L779" s="45"/>
      <c r="M779" s="220" t="s">
        <v>19</v>
      </c>
      <c r="N779" s="221" t="s">
        <v>46</v>
      </c>
      <c r="O779" s="85"/>
      <c r="P779" s="222">
        <f>O779*H779</f>
        <v>0</v>
      </c>
      <c r="Q779" s="222">
        <v>0</v>
      </c>
      <c r="R779" s="222">
        <f>Q779*H779</f>
        <v>0</v>
      </c>
      <c r="S779" s="222">
        <v>0</v>
      </c>
      <c r="T779" s="223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24" t="s">
        <v>189</v>
      </c>
      <c r="AT779" s="224" t="s">
        <v>140</v>
      </c>
      <c r="AU779" s="224" t="s">
        <v>84</v>
      </c>
      <c r="AY779" s="18" t="s">
        <v>137</v>
      </c>
      <c r="BE779" s="225">
        <f>IF(N779="základní",J779,0)</f>
        <v>0</v>
      </c>
      <c r="BF779" s="225">
        <f>IF(N779="snížená",J779,0)</f>
        <v>0</v>
      </c>
      <c r="BG779" s="225">
        <f>IF(N779="zákl. přenesená",J779,0)</f>
        <v>0</v>
      </c>
      <c r="BH779" s="225">
        <f>IF(N779="sníž. přenesená",J779,0)</f>
        <v>0</v>
      </c>
      <c r="BI779" s="225">
        <f>IF(N779="nulová",J779,0)</f>
        <v>0</v>
      </c>
      <c r="BJ779" s="18" t="s">
        <v>82</v>
      </c>
      <c r="BK779" s="225">
        <f>ROUND(I779*H779,2)</f>
        <v>0</v>
      </c>
      <c r="BL779" s="18" t="s">
        <v>189</v>
      </c>
      <c r="BM779" s="224" t="s">
        <v>934</v>
      </c>
    </row>
    <row r="780" s="2" customFormat="1">
      <c r="A780" s="39"/>
      <c r="B780" s="40"/>
      <c r="C780" s="41"/>
      <c r="D780" s="268" t="s">
        <v>284</v>
      </c>
      <c r="E780" s="41"/>
      <c r="F780" s="269" t="s">
        <v>935</v>
      </c>
      <c r="G780" s="41"/>
      <c r="H780" s="41"/>
      <c r="I780" s="228"/>
      <c r="J780" s="41"/>
      <c r="K780" s="41"/>
      <c r="L780" s="45"/>
      <c r="M780" s="229"/>
      <c r="N780" s="230"/>
      <c r="O780" s="85"/>
      <c r="P780" s="85"/>
      <c r="Q780" s="85"/>
      <c r="R780" s="85"/>
      <c r="S780" s="85"/>
      <c r="T780" s="86"/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T780" s="18" t="s">
        <v>284</v>
      </c>
      <c r="AU780" s="18" t="s">
        <v>84</v>
      </c>
    </row>
    <row r="781" s="2" customFormat="1" ht="24.15" customHeight="1">
      <c r="A781" s="39"/>
      <c r="B781" s="40"/>
      <c r="C781" s="270" t="s">
        <v>936</v>
      </c>
      <c r="D781" s="270" t="s">
        <v>286</v>
      </c>
      <c r="E781" s="271" t="s">
        <v>937</v>
      </c>
      <c r="F781" s="272" t="s">
        <v>938</v>
      </c>
      <c r="G781" s="273" t="s">
        <v>226</v>
      </c>
      <c r="H781" s="274">
        <v>13</v>
      </c>
      <c r="I781" s="275"/>
      <c r="J781" s="276">
        <f>ROUND(I781*H781,2)</f>
        <v>0</v>
      </c>
      <c r="K781" s="272" t="s">
        <v>282</v>
      </c>
      <c r="L781" s="277"/>
      <c r="M781" s="278" t="s">
        <v>19</v>
      </c>
      <c r="N781" s="279" t="s">
        <v>46</v>
      </c>
      <c r="O781" s="85"/>
      <c r="P781" s="222">
        <f>O781*H781</f>
        <v>0</v>
      </c>
      <c r="Q781" s="222">
        <v>4.0000000000000003E-05</v>
      </c>
      <c r="R781" s="222">
        <f>Q781*H781</f>
        <v>0.00052000000000000006</v>
      </c>
      <c r="S781" s="222">
        <v>0</v>
      </c>
      <c r="T781" s="223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24" t="s">
        <v>289</v>
      </c>
      <c r="AT781" s="224" t="s">
        <v>286</v>
      </c>
      <c r="AU781" s="224" t="s">
        <v>84</v>
      </c>
      <c r="AY781" s="18" t="s">
        <v>137</v>
      </c>
      <c r="BE781" s="225">
        <f>IF(N781="základní",J781,0)</f>
        <v>0</v>
      </c>
      <c r="BF781" s="225">
        <f>IF(N781="snížená",J781,0)</f>
        <v>0</v>
      </c>
      <c r="BG781" s="225">
        <f>IF(N781="zákl. přenesená",J781,0)</f>
        <v>0</v>
      </c>
      <c r="BH781" s="225">
        <f>IF(N781="sníž. přenesená",J781,0)</f>
        <v>0</v>
      </c>
      <c r="BI781" s="225">
        <f>IF(N781="nulová",J781,0)</f>
        <v>0</v>
      </c>
      <c r="BJ781" s="18" t="s">
        <v>82</v>
      </c>
      <c r="BK781" s="225">
        <f>ROUND(I781*H781,2)</f>
        <v>0</v>
      </c>
      <c r="BL781" s="18" t="s">
        <v>189</v>
      </c>
      <c r="BM781" s="224" t="s">
        <v>939</v>
      </c>
    </row>
    <row r="782" s="13" customFormat="1">
      <c r="A782" s="13"/>
      <c r="B782" s="236"/>
      <c r="C782" s="237"/>
      <c r="D782" s="226" t="s">
        <v>228</v>
      </c>
      <c r="E782" s="238" t="s">
        <v>19</v>
      </c>
      <c r="F782" s="239" t="s">
        <v>651</v>
      </c>
      <c r="G782" s="237"/>
      <c r="H782" s="238" t="s">
        <v>19</v>
      </c>
      <c r="I782" s="240"/>
      <c r="J782" s="237"/>
      <c r="K782" s="237"/>
      <c r="L782" s="241"/>
      <c r="M782" s="242"/>
      <c r="N782" s="243"/>
      <c r="O782" s="243"/>
      <c r="P782" s="243"/>
      <c r="Q782" s="243"/>
      <c r="R782" s="243"/>
      <c r="S782" s="243"/>
      <c r="T782" s="24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5" t="s">
        <v>228</v>
      </c>
      <c r="AU782" s="245" t="s">
        <v>84</v>
      </c>
      <c r="AV782" s="13" t="s">
        <v>82</v>
      </c>
      <c r="AW782" s="13" t="s">
        <v>37</v>
      </c>
      <c r="AX782" s="13" t="s">
        <v>75</v>
      </c>
      <c r="AY782" s="245" t="s">
        <v>137</v>
      </c>
    </row>
    <row r="783" s="14" customFormat="1">
      <c r="A783" s="14"/>
      <c r="B783" s="246"/>
      <c r="C783" s="247"/>
      <c r="D783" s="226" t="s">
        <v>228</v>
      </c>
      <c r="E783" s="248" t="s">
        <v>19</v>
      </c>
      <c r="F783" s="249" t="s">
        <v>185</v>
      </c>
      <c r="G783" s="247"/>
      <c r="H783" s="250">
        <v>11</v>
      </c>
      <c r="I783" s="251"/>
      <c r="J783" s="247"/>
      <c r="K783" s="247"/>
      <c r="L783" s="252"/>
      <c r="M783" s="253"/>
      <c r="N783" s="254"/>
      <c r="O783" s="254"/>
      <c r="P783" s="254"/>
      <c r="Q783" s="254"/>
      <c r="R783" s="254"/>
      <c r="S783" s="254"/>
      <c r="T783" s="25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6" t="s">
        <v>228</v>
      </c>
      <c r="AU783" s="256" t="s">
        <v>84</v>
      </c>
      <c r="AV783" s="14" t="s">
        <v>84</v>
      </c>
      <c r="AW783" s="14" t="s">
        <v>37</v>
      </c>
      <c r="AX783" s="14" t="s">
        <v>75</v>
      </c>
      <c r="AY783" s="256" t="s">
        <v>137</v>
      </c>
    </row>
    <row r="784" s="13" customFormat="1">
      <c r="A784" s="13"/>
      <c r="B784" s="236"/>
      <c r="C784" s="237"/>
      <c r="D784" s="226" t="s">
        <v>228</v>
      </c>
      <c r="E784" s="238" t="s">
        <v>19</v>
      </c>
      <c r="F784" s="239" t="s">
        <v>329</v>
      </c>
      <c r="G784" s="237"/>
      <c r="H784" s="238" t="s">
        <v>19</v>
      </c>
      <c r="I784" s="240"/>
      <c r="J784" s="237"/>
      <c r="K784" s="237"/>
      <c r="L784" s="241"/>
      <c r="M784" s="242"/>
      <c r="N784" s="243"/>
      <c r="O784" s="243"/>
      <c r="P784" s="243"/>
      <c r="Q784" s="243"/>
      <c r="R784" s="243"/>
      <c r="S784" s="243"/>
      <c r="T784" s="24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5" t="s">
        <v>228</v>
      </c>
      <c r="AU784" s="245" t="s">
        <v>84</v>
      </c>
      <c r="AV784" s="13" t="s">
        <v>82</v>
      </c>
      <c r="AW784" s="13" t="s">
        <v>37</v>
      </c>
      <c r="AX784" s="13" t="s">
        <v>75</v>
      </c>
      <c r="AY784" s="245" t="s">
        <v>137</v>
      </c>
    </row>
    <row r="785" s="14" customFormat="1">
      <c r="A785" s="14"/>
      <c r="B785" s="246"/>
      <c r="C785" s="247"/>
      <c r="D785" s="226" t="s">
        <v>228</v>
      </c>
      <c r="E785" s="248" t="s">
        <v>19</v>
      </c>
      <c r="F785" s="249" t="s">
        <v>84</v>
      </c>
      <c r="G785" s="247"/>
      <c r="H785" s="250">
        <v>2</v>
      </c>
      <c r="I785" s="251"/>
      <c r="J785" s="247"/>
      <c r="K785" s="247"/>
      <c r="L785" s="252"/>
      <c r="M785" s="253"/>
      <c r="N785" s="254"/>
      <c r="O785" s="254"/>
      <c r="P785" s="254"/>
      <c r="Q785" s="254"/>
      <c r="R785" s="254"/>
      <c r="S785" s="254"/>
      <c r="T785" s="25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6" t="s">
        <v>228</v>
      </c>
      <c r="AU785" s="256" t="s">
        <v>84</v>
      </c>
      <c r="AV785" s="14" t="s">
        <v>84</v>
      </c>
      <c r="AW785" s="14" t="s">
        <v>37</v>
      </c>
      <c r="AX785" s="14" t="s">
        <v>75</v>
      </c>
      <c r="AY785" s="256" t="s">
        <v>137</v>
      </c>
    </row>
    <row r="786" s="15" customFormat="1">
      <c r="A786" s="15"/>
      <c r="B786" s="257"/>
      <c r="C786" s="258"/>
      <c r="D786" s="226" t="s">
        <v>228</v>
      </c>
      <c r="E786" s="259" t="s">
        <v>19</v>
      </c>
      <c r="F786" s="260" t="s">
        <v>237</v>
      </c>
      <c r="G786" s="258"/>
      <c r="H786" s="261">
        <v>13</v>
      </c>
      <c r="I786" s="262"/>
      <c r="J786" s="258"/>
      <c r="K786" s="258"/>
      <c r="L786" s="263"/>
      <c r="M786" s="264"/>
      <c r="N786" s="265"/>
      <c r="O786" s="265"/>
      <c r="P786" s="265"/>
      <c r="Q786" s="265"/>
      <c r="R786" s="265"/>
      <c r="S786" s="265"/>
      <c r="T786" s="266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67" t="s">
        <v>228</v>
      </c>
      <c r="AU786" s="267" t="s">
        <v>84</v>
      </c>
      <c r="AV786" s="15" t="s">
        <v>155</v>
      </c>
      <c r="AW786" s="15" t="s">
        <v>37</v>
      </c>
      <c r="AX786" s="15" t="s">
        <v>82</v>
      </c>
      <c r="AY786" s="267" t="s">
        <v>137</v>
      </c>
    </row>
    <row r="787" s="2" customFormat="1" ht="16.5" customHeight="1">
      <c r="A787" s="39"/>
      <c r="B787" s="40"/>
      <c r="C787" s="270" t="s">
        <v>940</v>
      </c>
      <c r="D787" s="270" t="s">
        <v>286</v>
      </c>
      <c r="E787" s="271" t="s">
        <v>899</v>
      </c>
      <c r="F787" s="272" t="s">
        <v>900</v>
      </c>
      <c r="G787" s="273" t="s">
        <v>226</v>
      </c>
      <c r="H787" s="274">
        <v>13</v>
      </c>
      <c r="I787" s="275"/>
      <c r="J787" s="276">
        <f>ROUND(I787*H787,2)</f>
        <v>0</v>
      </c>
      <c r="K787" s="272" t="s">
        <v>282</v>
      </c>
      <c r="L787" s="277"/>
      <c r="M787" s="278" t="s">
        <v>19</v>
      </c>
      <c r="N787" s="279" t="s">
        <v>46</v>
      </c>
      <c r="O787" s="85"/>
      <c r="P787" s="222">
        <f>O787*H787</f>
        <v>0</v>
      </c>
      <c r="Q787" s="222">
        <v>3.0000000000000001E-05</v>
      </c>
      <c r="R787" s="222">
        <f>Q787*H787</f>
        <v>0.00038999999999999999</v>
      </c>
      <c r="S787" s="222">
        <v>0</v>
      </c>
      <c r="T787" s="223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24" t="s">
        <v>289</v>
      </c>
      <c r="AT787" s="224" t="s">
        <v>286</v>
      </c>
      <c r="AU787" s="224" t="s">
        <v>84</v>
      </c>
      <c r="AY787" s="18" t="s">
        <v>137</v>
      </c>
      <c r="BE787" s="225">
        <f>IF(N787="základní",J787,0)</f>
        <v>0</v>
      </c>
      <c r="BF787" s="225">
        <f>IF(N787="snížená",J787,0)</f>
        <v>0</v>
      </c>
      <c r="BG787" s="225">
        <f>IF(N787="zákl. přenesená",J787,0)</f>
        <v>0</v>
      </c>
      <c r="BH787" s="225">
        <f>IF(N787="sníž. přenesená",J787,0)</f>
        <v>0</v>
      </c>
      <c r="BI787" s="225">
        <f>IF(N787="nulová",J787,0)</f>
        <v>0</v>
      </c>
      <c r="BJ787" s="18" t="s">
        <v>82</v>
      </c>
      <c r="BK787" s="225">
        <f>ROUND(I787*H787,2)</f>
        <v>0</v>
      </c>
      <c r="BL787" s="18" t="s">
        <v>189</v>
      </c>
      <c r="BM787" s="224" t="s">
        <v>941</v>
      </c>
    </row>
    <row r="788" s="2" customFormat="1" ht="16.5" customHeight="1">
      <c r="A788" s="39"/>
      <c r="B788" s="40"/>
      <c r="C788" s="270" t="s">
        <v>663</v>
      </c>
      <c r="D788" s="270" t="s">
        <v>286</v>
      </c>
      <c r="E788" s="271" t="s">
        <v>903</v>
      </c>
      <c r="F788" s="272" t="s">
        <v>904</v>
      </c>
      <c r="G788" s="273" t="s">
        <v>226</v>
      </c>
      <c r="H788" s="274">
        <v>13</v>
      </c>
      <c r="I788" s="275"/>
      <c r="J788" s="276">
        <f>ROUND(I788*H788,2)</f>
        <v>0</v>
      </c>
      <c r="K788" s="272" t="s">
        <v>282</v>
      </c>
      <c r="L788" s="277"/>
      <c r="M788" s="278" t="s">
        <v>19</v>
      </c>
      <c r="N788" s="279" t="s">
        <v>46</v>
      </c>
      <c r="O788" s="85"/>
      <c r="P788" s="222">
        <f>O788*H788</f>
        <v>0</v>
      </c>
      <c r="Q788" s="222">
        <v>1.0000000000000001E-05</v>
      </c>
      <c r="R788" s="222">
        <f>Q788*H788</f>
        <v>0.00013000000000000002</v>
      </c>
      <c r="S788" s="222">
        <v>0</v>
      </c>
      <c r="T788" s="223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24" t="s">
        <v>289</v>
      </c>
      <c r="AT788" s="224" t="s">
        <v>286</v>
      </c>
      <c r="AU788" s="224" t="s">
        <v>84</v>
      </c>
      <c r="AY788" s="18" t="s">
        <v>137</v>
      </c>
      <c r="BE788" s="225">
        <f>IF(N788="základní",J788,0)</f>
        <v>0</v>
      </c>
      <c r="BF788" s="225">
        <f>IF(N788="snížená",J788,0)</f>
        <v>0</v>
      </c>
      <c r="BG788" s="225">
        <f>IF(N788="zákl. přenesená",J788,0)</f>
        <v>0</v>
      </c>
      <c r="BH788" s="225">
        <f>IF(N788="sníž. přenesená",J788,0)</f>
        <v>0</v>
      </c>
      <c r="BI788" s="225">
        <f>IF(N788="nulová",J788,0)</f>
        <v>0</v>
      </c>
      <c r="BJ788" s="18" t="s">
        <v>82</v>
      </c>
      <c r="BK788" s="225">
        <f>ROUND(I788*H788,2)</f>
        <v>0</v>
      </c>
      <c r="BL788" s="18" t="s">
        <v>189</v>
      </c>
      <c r="BM788" s="224" t="s">
        <v>942</v>
      </c>
    </row>
    <row r="789" s="2" customFormat="1" ht="49.05" customHeight="1">
      <c r="A789" s="39"/>
      <c r="B789" s="40"/>
      <c r="C789" s="213" t="s">
        <v>943</v>
      </c>
      <c r="D789" s="213" t="s">
        <v>140</v>
      </c>
      <c r="E789" s="214" t="s">
        <v>944</v>
      </c>
      <c r="F789" s="215" t="s">
        <v>945</v>
      </c>
      <c r="G789" s="216" t="s">
        <v>226</v>
      </c>
      <c r="H789" s="217">
        <v>2</v>
      </c>
      <c r="I789" s="218"/>
      <c r="J789" s="219">
        <f>ROUND(I789*H789,2)</f>
        <v>0</v>
      </c>
      <c r="K789" s="215" t="s">
        <v>282</v>
      </c>
      <c r="L789" s="45"/>
      <c r="M789" s="220" t="s">
        <v>19</v>
      </c>
      <c r="N789" s="221" t="s">
        <v>46</v>
      </c>
      <c r="O789" s="85"/>
      <c r="P789" s="222">
        <f>O789*H789</f>
        <v>0</v>
      </c>
      <c r="Q789" s="222">
        <v>0</v>
      </c>
      <c r="R789" s="222">
        <f>Q789*H789</f>
        <v>0</v>
      </c>
      <c r="S789" s="222">
        <v>0</v>
      </c>
      <c r="T789" s="223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24" t="s">
        <v>189</v>
      </c>
      <c r="AT789" s="224" t="s">
        <v>140</v>
      </c>
      <c r="AU789" s="224" t="s">
        <v>84</v>
      </c>
      <c r="AY789" s="18" t="s">
        <v>137</v>
      </c>
      <c r="BE789" s="225">
        <f>IF(N789="základní",J789,0)</f>
        <v>0</v>
      </c>
      <c r="BF789" s="225">
        <f>IF(N789="snížená",J789,0)</f>
        <v>0</v>
      </c>
      <c r="BG789" s="225">
        <f>IF(N789="zákl. přenesená",J789,0)</f>
        <v>0</v>
      </c>
      <c r="BH789" s="225">
        <f>IF(N789="sníž. přenesená",J789,0)</f>
        <v>0</v>
      </c>
      <c r="BI789" s="225">
        <f>IF(N789="nulová",J789,0)</f>
        <v>0</v>
      </c>
      <c r="BJ789" s="18" t="s">
        <v>82</v>
      </c>
      <c r="BK789" s="225">
        <f>ROUND(I789*H789,2)</f>
        <v>0</v>
      </c>
      <c r="BL789" s="18" t="s">
        <v>189</v>
      </c>
      <c r="BM789" s="224" t="s">
        <v>946</v>
      </c>
    </row>
    <row r="790" s="2" customFormat="1">
      <c r="A790" s="39"/>
      <c r="B790" s="40"/>
      <c r="C790" s="41"/>
      <c r="D790" s="268" t="s">
        <v>284</v>
      </c>
      <c r="E790" s="41"/>
      <c r="F790" s="269" t="s">
        <v>947</v>
      </c>
      <c r="G790" s="41"/>
      <c r="H790" s="41"/>
      <c r="I790" s="228"/>
      <c r="J790" s="41"/>
      <c r="K790" s="41"/>
      <c r="L790" s="45"/>
      <c r="M790" s="229"/>
      <c r="N790" s="230"/>
      <c r="O790" s="85"/>
      <c r="P790" s="85"/>
      <c r="Q790" s="85"/>
      <c r="R790" s="85"/>
      <c r="S790" s="85"/>
      <c r="T790" s="86"/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T790" s="18" t="s">
        <v>284</v>
      </c>
      <c r="AU790" s="18" t="s">
        <v>84</v>
      </c>
    </row>
    <row r="791" s="2" customFormat="1" ht="24.15" customHeight="1">
      <c r="A791" s="39"/>
      <c r="B791" s="40"/>
      <c r="C791" s="270" t="s">
        <v>948</v>
      </c>
      <c r="D791" s="270" t="s">
        <v>286</v>
      </c>
      <c r="E791" s="271" t="s">
        <v>949</v>
      </c>
      <c r="F791" s="272" t="s">
        <v>950</v>
      </c>
      <c r="G791" s="273" t="s">
        <v>226</v>
      </c>
      <c r="H791" s="274">
        <v>2</v>
      </c>
      <c r="I791" s="275"/>
      <c r="J791" s="276">
        <f>ROUND(I791*H791,2)</f>
        <v>0</v>
      </c>
      <c r="K791" s="272" t="s">
        <v>282</v>
      </c>
      <c r="L791" s="277"/>
      <c r="M791" s="278" t="s">
        <v>19</v>
      </c>
      <c r="N791" s="279" t="s">
        <v>46</v>
      </c>
      <c r="O791" s="85"/>
      <c r="P791" s="222">
        <f>O791*H791</f>
        <v>0</v>
      </c>
      <c r="Q791" s="222">
        <v>6.0000000000000002E-05</v>
      </c>
      <c r="R791" s="222">
        <f>Q791*H791</f>
        <v>0.00012</v>
      </c>
      <c r="S791" s="222">
        <v>0</v>
      </c>
      <c r="T791" s="223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24" t="s">
        <v>289</v>
      </c>
      <c r="AT791" s="224" t="s">
        <v>286</v>
      </c>
      <c r="AU791" s="224" t="s">
        <v>84</v>
      </c>
      <c r="AY791" s="18" t="s">
        <v>137</v>
      </c>
      <c r="BE791" s="225">
        <f>IF(N791="základní",J791,0)</f>
        <v>0</v>
      </c>
      <c r="BF791" s="225">
        <f>IF(N791="snížená",J791,0)</f>
        <v>0</v>
      </c>
      <c r="BG791" s="225">
        <f>IF(N791="zákl. přenesená",J791,0)</f>
        <v>0</v>
      </c>
      <c r="BH791" s="225">
        <f>IF(N791="sníž. přenesená",J791,0)</f>
        <v>0</v>
      </c>
      <c r="BI791" s="225">
        <f>IF(N791="nulová",J791,0)</f>
        <v>0</v>
      </c>
      <c r="BJ791" s="18" t="s">
        <v>82</v>
      </c>
      <c r="BK791" s="225">
        <f>ROUND(I791*H791,2)</f>
        <v>0</v>
      </c>
      <c r="BL791" s="18" t="s">
        <v>189</v>
      </c>
      <c r="BM791" s="224" t="s">
        <v>951</v>
      </c>
    </row>
    <row r="792" s="13" customFormat="1">
      <c r="A792" s="13"/>
      <c r="B792" s="236"/>
      <c r="C792" s="237"/>
      <c r="D792" s="226" t="s">
        <v>228</v>
      </c>
      <c r="E792" s="238" t="s">
        <v>19</v>
      </c>
      <c r="F792" s="239" t="s">
        <v>651</v>
      </c>
      <c r="G792" s="237"/>
      <c r="H792" s="238" t="s">
        <v>19</v>
      </c>
      <c r="I792" s="240"/>
      <c r="J792" s="237"/>
      <c r="K792" s="237"/>
      <c r="L792" s="241"/>
      <c r="M792" s="242"/>
      <c r="N792" s="243"/>
      <c r="O792" s="243"/>
      <c r="P792" s="243"/>
      <c r="Q792" s="243"/>
      <c r="R792" s="243"/>
      <c r="S792" s="243"/>
      <c r="T792" s="24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5" t="s">
        <v>228</v>
      </c>
      <c r="AU792" s="245" t="s">
        <v>84</v>
      </c>
      <c r="AV792" s="13" t="s">
        <v>82</v>
      </c>
      <c r="AW792" s="13" t="s">
        <v>37</v>
      </c>
      <c r="AX792" s="13" t="s">
        <v>75</v>
      </c>
      <c r="AY792" s="245" t="s">
        <v>137</v>
      </c>
    </row>
    <row r="793" s="14" customFormat="1">
      <c r="A793" s="14"/>
      <c r="B793" s="246"/>
      <c r="C793" s="247"/>
      <c r="D793" s="226" t="s">
        <v>228</v>
      </c>
      <c r="E793" s="248" t="s">
        <v>19</v>
      </c>
      <c r="F793" s="249" t="s">
        <v>75</v>
      </c>
      <c r="G793" s="247"/>
      <c r="H793" s="250">
        <v>0</v>
      </c>
      <c r="I793" s="251"/>
      <c r="J793" s="247"/>
      <c r="K793" s="247"/>
      <c r="L793" s="252"/>
      <c r="M793" s="253"/>
      <c r="N793" s="254"/>
      <c r="O793" s="254"/>
      <c r="P793" s="254"/>
      <c r="Q793" s="254"/>
      <c r="R793" s="254"/>
      <c r="S793" s="254"/>
      <c r="T793" s="25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6" t="s">
        <v>228</v>
      </c>
      <c r="AU793" s="256" t="s">
        <v>84</v>
      </c>
      <c r="AV793" s="14" t="s">
        <v>84</v>
      </c>
      <c r="AW793" s="14" t="s">
        <v>37</v>
      </c>
      <c r="AX793" s="14" t="s">
        <v>75</v>
      </c>
      <c r="AY793" s="256" t="s">
        <v>137</v>
      </c>
    </row>
    <row r="794" s="13" customFormat="1">
      <c r="A794" s="13"/>
      <c r="B794" s="236"/>
      <c r="C794" s="237"/>
      <c r="D794" s="226" t="s">
        <v>228</v>
      </c>
      <c r="E794" s="238" t="s">
        <v>19</v>
      </c>
      <c r="F794" s="239" t="s">
        <v>329</v>
      </c>
      <c r="G794" s="237"/>
      <c r="H794" s="238" t="s">
        <v>19</v>
      </c>
      <c r="I794" s="240"/>
      <c r="J794" s="237"/>
      <c r="K794" s="237"/>
      <c r="L794" s="241"/>
      <c r="M794" s="242"/>
      <c r="N794" s="243"/>
      <c r="O794" s="243"/>
      <c r="P794" s="243"/>
      <c r="Q794" s="243"/>
      <c r="R794" s="243"/>
      <c r="S794" s="243"/>
      <c r="T794" s="244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5" t="s">
        <v>228</v>
      </c>
      <c r="AU794" s="245" t="s">
        <v>84</v>
      </c>
      <c r="AV794" s="13" t="s">
        <v>82</v>
      </c>
      <c r="AW794" s="13" t="s">
        <v>37</v>
      </c>
      <c r="AX794" s="13" t="s">
        <v>75</v>
      </c>
      <c r="AY794" s="245" t="s">
        <v>137</v>
      </c>
    </row>
    <row r="795" s="14" customFormat="1">
      <c r="A795" s="14"/>
      <c r="B795" s="246"/>
      <c r="C795" s="247"/>
      <c r="D795" s="226" t="s">
        <v>228</v>
      </c>
      <c r="E795" s="248" t="s">
        <v>19</v>
      </c>
      <c r="F795" s="249" t="s">
        <v>84</v>
      </c>
      <c r="G795" s="247"/>
      <c r="H795" s="250">
        <v>2</v>
      </c>
      <c r="I795" s="251"/>
      <c r="J795" s="247"/>
      <c r="K795" s="247"/>
      <c r="L795" s="252"/>
      <c r="M795" s="253"/>
      <c r="N795" s="254"/>
      <c r="O795" s="254"/>
      <c r="P795" s="254"/>
      <c r="Q795" s="254"/>
      <c r="R795" s="254"/>
      <c r="S795" s="254"/>
      <c r="T795" s="255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56" t="s">
        <v>228</v>
      </c>
      <c r="AU795" s="256" t="s">
        <v>84</v>
      </c>
      <c r="AV795" s="14" t="s">
        <v>84</v>
      </c>
      <c r="AW795" s="14" t="s">
        <v>37</v>
      </c>
      <c r="AX795" s="14" t="s">
        <v>75</v>
      </c>
      <c r="AY795" s="256" t="s">
        <v>137</v>
      </c>
    </row>
    <row r="796" s="15" customFormat="1">
      <c r="A796" s="15"/>
      <c r="B796" s="257"/>
      <c r="C796" s="258"/>
      <c r="D796" s="226" t="s">
        <v>228</v>
      </c>
      <c r="E796" s="259" t="s">
        <v>19</v>
      </c>
      <c r="F796" s="260" t="s">
        <v>237</v>
      </c>
      <c r="G796" s="258"/>
      <c r="H796" s="261">
        <v>2</v>
      </c>
      <c r="I796" s="262"/>
      <c r="J796" s="258"/>
      <c r="K796" s="258"/>
      <c r="L796" s="263"/>
      <c r="M796" s="264"/>
      <c r="N796" s="265"/>
      <c r="O796" s="265"/>
      <c r="P796" s="265"/>
      <c r="Q796" s="265"/>
      <c r="R796" s="265"/>
      <c r="S796" s="265"/>
      <c r="T796" s="266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T796" s="267" t="s">
        <v>228</v>
      </c>
      <c r="AU796" s="267" t="s">
        <v>84</v>
      </c>
      <c r="AV796" s="15" t="s">
        <v>155</v>
      </c>
      <c r="AW796" s="15" t="s">
        <v>37</v>
      </c>
      <c r="AX796" s="15" t="s">
        <v>82</v>
      </c>
      <c r="AY796" s="267" t="s">
        <v>137</v>
      </c>
    </row>
    <row r="797" s="2" customFormat="1" ht="16.5" customHeight="1">
      <c r="A797" s="39"/>
      <c r="B797" s="40"/>
      <c r="C797" s="270" t="s">
        <v>952</v>
      </c>
      <c r="D797" s="270" t="s">
        <v>286</v>
      </c>
      <c r="E797" s="271" t="s">
        <v>915</v>
      </c>
      <c r="F797" s="272" t="s">
        <v>916</v>
      </c>
      <c r="G797" s="273" t="s">
        <v>226</v>
      </c>
      <c r="H797" s="274">
        <v>2</v>
      </c>
      <c r="I797" s="275"/>
      <c r="J797" s="276">
        <f>ROUND(I797*H797,2)</f>
        <v>0</v>
      </c>
      <c r="K797" s="272" t="s">
        <v>282</v>
      </c>
      <c r="L797" s="277"/>
      <c r="M797" s="278" t="s">
        <v>19</v>
      </c>
      <c r="N797" s="279" t="s">
        <v>46</v>
      </c>
      <c r="O797" s="85"/>
      <c r="P797" s="222">
        <f>O797*H797</f>
        <v>0</v>
      </c>
      <c r="Q797" s="222">
        <v>3.0000000000000001E-05</v>
      </c>
      <c r="R797" s="222">
        <f>Q797*H797</f>
        <v>6.0000000000000002E-05</v>
      </c>
      <c r="S797" s="222">
        <v>0</v>
      </c>
      <c r="T797" s="223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24" t="s">
        <v>289</v>
      </c>
      <c r="AT797" s="224" t="s">
        <v>286</v>
      </c>
      <c r="AU797" s="224" t="s">
        <v>84</v>
      </c>
      <c r="AY797" s="18" t="s">
        <v>137</v>
      </c>
      <c r="BE797" s="225">
        <f>IF(N797="základní",J797,0)</f>
        <v>0</v>
      </c>
      <c r="BF797" s="225">
        <f>IF(N797="snížená",J797,0)</f>
        <v>0</v>
      </c>
      <c r="BG797" s="225">
        <f>IF(N797="zákl. přenesená",J797,0)</f>
        <v>0</v>
      </c>
      <c r="BH797" s="225">
        <f>IF(N797="sníž. přenesená",J797,0)</f>
        <v>0</v>
      </c>
      <c r="BI797" s="225">
        <f>IF(N797="nulová",J797,0)</f>
        <v>0</v>
      </c>
      <c r="BJ797" s="18" t="s">
        <v>82</v>
      </c>
      <c r="BK797" s="225">
        <f>ROUND(I797*H797,2)</f>
        <v>0</v>
      </c>
      <c r="BL797" s="18" t="s">
        <v>189</v>
      </c>
      <c r="BM797" s="224" t="s">
        <v>953</v>
      </c>
    </row>
    <row r="798" s="2" customFormat="1" ht="16.5" customHeight="1">
      <c r="A798" s="39"/>
      <c r="B798" s="40"/>
      <c r="C798" s="270" t="s">
        <v>954</v>
      </c>
      <c r="D798" s="270" t="s">
        <v>286</v>
      </c>
      <c r="E798" s="271" t="s">
        <v>903</v>
      </c>
      <c r="F798" s="272" t="s">
        <v>904</v>
      </c>
      <c r="G798" s="273" t="s">
        <v>226</v>
      </c>
      <c r="H798" s="274">
        <v>2</v>
      </c>
      <c r="I798" s="275"/>
      <c r="J798" s="276">
        <f>ROUND(I798*H798,2)</f>
        <v>0</v>
      </c>
      <c r="K798" s="272" t="s">
        <v>282</v>
      </c>
      <c r="L798" s="277"/>
      <c r="M798" s="278" t="s">
        <v>19</v>
      </c>
      <c r="N798" s="279" t="s">
        <v>46</v>
      </c>
      <c r="O798" s="85"/>
      <c r="P798" s="222">
        <f>O798*H798</f>
        <v>0</v>
      </c>
      <c r="Q798" s="222">
        <v>1.0000000000000001E-05</v>
      </c>
      <c r="R798" s="222">
        <f>Q798*H798</f>
        <v>2.0000000000000002E-05</v>
      </c>
      <c r="S798" s="222">
        <v>0</v>
      </c>
      <c r="T798" s="223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24" t="s">
        <v>289</v>
      </c>
      <c r="AT798" s="224" t="s">
        <v>286</v>
      </c>
      <c r="AU798" s="224" t="s">
        <v>84</v>
      </c>
      <c r="AY798" s="18" t="s">
        <v>137</v>
      </c>
      <c r="BE798" s="225">
        <f>IF(N798="základní",J798,0)</f>
        <v>0</v>
      </c>
      <c r="BF798" s="225">
        <f>IF(N798="snížená",J798,0)</f>
        <v>0</v>
      </c>
      <c r="BG798" s="225">
        <f>IF(N798="zákl. přenesená",J798,0)</f>
        <v>0</v>
      </c>
      <c r="BH798" s="225">
        <f>IF(N798="sníž. přenesená",J798,0)</f>
        <v>0</v>
      </c>
      <c r="BI798" s="225">
        <f>IF(N798="nulová",J798,0)</f>
        <v>0</v>
      </c>
      <c r="BJ798" s="18" t="s">
        <v>82</v>
      </c>
      <c r="BK798" s="225">
        <f>ROUND(I798*H798,2)</f>
        <v>0</v>
      </c>
      <c r="BL798" s="18" t="s">
        <v>189</v>
      </c>
      <c r="BM798" s="224" t="s">
        <v>955</v>
      </c>
    </row>
    <row r="799" s="2" customFormat="1" ht="49.05" customHeight="1">
      <c r="A799" s="39"/>
      <c r="B799" s="40"/>
      <c r="C799" s="213" t="s">
        <v>956</v>
      </c>
      <c r="D799" s="213" t="s">
        <v>140</v>
      </c>
      <c r="E799" s="214" t="s">
        <v>957</v>
      </c>
      <c r="F799" s="215" t="s">
        <v>958</v>
      </c>
      <c r="G799" s="216" t="s">
        <v>226</v>
      </c>
      <c r="H799" s="217">
        <v>3</v>
      </c>
      <c r="I799" s="218"/>
      <c r="J799" s="219">
        <f>ROUND(I799*H799,2)</f>
        <v>0</v>
      </c>
      <c r="K799" s="215" t="s">
        <v>282</v>
      </c>
      <c r="L799" s="45"/>
      <c r="M799" s="220" t="s">
        <v>19</v>
      </c>
      <c r="N799" s="221" t="s">
        <v>46</v>
      </c>
      <c r="O799" s="85"/>
      <c r="P799" s="222">
        <f>O799*H799</f>
        <v>0</v>
      </c>
      <c r="Q799" s="222">
        <v>0</v>
      </c>
      <c r="R799" s="222">
        <f>Q799*H799</f>
        <v>0</v>
      </c>
      <c r="S799" s="222">
        <v>0</v>
      </c>
      <c r="T799" s="223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24" t="s">
        <v>189</v>
      </c>
      <c r="AT799" s="224" t="s">
        <v>140</v>
      </c>
      <c r="AU799" s="224" t="s">
        <v>84</v>
      </c>
      <c r="AY799" s="18" t="s">
        <v>137</v>
      </c>
      <c r="BE799" s="225">
        <f>IF(N799="základní",J799,0)</f>
        <v>0</v>
      </c>
      <c r="BF799" s="225">
        <f>IF(N799="snížená",J799,0)</f>
        <v>0</v>
      </c>
      <c r="BG799" s="225">
        <f>IF(N799="zákl. přenesená",J799,0)</f>
        <v>0</v>
      </c>
      <c r="BH799" s="225">
        <f>IF(N799="sníž. přenesená",J799,0)</f>
        <v>0</v>
      </c>
      <c r="BI799" s="225">
        <f>IF(N799="nulová",J799,0)</f>
        <v>0</v>
      </c>
      <c r="BJ799" s="18" t="s">
        <v>82</v>
      </c>
      <c r="BK799" s="225">
        <f>ROUND(I799*H799,2)</f>
        <v>0</v>
      </c>
      <c r="BL799" s="18" t="s">
        <v>189</v>
      </c>
      <c r="BM799" s="224" t="s">
        <v>959</v>
      </c>
    </row>
    <row r="800" s="2" customFormat="1">
      <c r="A800" s="39"/>
      <c r="B800" s="40"/>
      <c r="C800" s="41"/>
      <c r="D800" s="268" t="s">
        <v>284</v>
      </c>
      <c r="E800" s="41"/>
      <c r="F800" s="269" t="s">
        <v>960</v>
      </c>
      <c r="G800" s="41"/>
      <c r="H800" s="41"/>
      <c r="I800" s="228"/>
      <c r="J800" s="41"/>
      <c r="K800" s="41"/>
      <c r="L800" s="45"/>
      <c r="M800" s="229"/>
      <c r="N800" s="230"/>
      <c r="O800" s="85"/>
      <c r="P800" s="85"/>
      <c r="Q800" s="85"/>
      <c r="R800" s="85"/>
      <c r="S800" s="85"/>
      <c r="T800" s="86"/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T800" s="18" t="s">
        <v>284</v>
      </c>
      <c r="AU800" s="18" t="s">
        <v>84</v>
      </c>
    </row>
    <row r="801" s="2" customFormat="1" ht="24.15" customHeight="1">
      <c r="A801" s="39"/>
      <c r="B801" s="40"/>
      <c r="C801" s="270" t="s">
        <v>961</v>
      </c>
      <c r="D801" s="270" t="s">
        <v>286</v>
      </c>
      <c r="E801" s="271" t="s">
        <v>962</v>
      </c>
      <c r="F801" s="272" t="s">
        <v>963</v>
      </c>
      <c r="G801" s="273" t="s">
        <v>226</v>
      </c>
      <c r="H801" s="274">
        <v>3</v>
      </c>
      <c r="I801" s="275"/>
      <c r="J801" s="276">
        <f>ROUND(I801*H801,2)</f>
        <v>0</v>
      </c>
      <c r="K801" s="272" t="s">
        <v>282</v>
      </c>
      <c r="L801" s="277"/>
      <c r="M801" s="278" t="s">
        <v>19</v>
      </c>
      <c r="N801" s="279" t="s">
        <v>46</v>
      </c>
      <c r="O801" s="85"/>
      <c r="P801" s="222">
        <f>O801*H801</f>
        <v>0</v>
      </c>
      <c r="Q801" s="222">
        <v>4.0000000000000003E-05</v>
      </c>
      <c r="R801" s="222">
        <f>Q801*H801</f>
        <v>0.00012000000000000002</v>
      </c>
      <c r="S801" s="222">
        <v>0</v>
      </c>
      <c r="T801" s="223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24" t="s">
        <v>289</v>
      </c>
      <c r="AT801" s="224" t="s">
        <v>286</v>
      </c>
      <c r="AU801" s="224" t="s">
        <v>84</v>
      </c>
      <c r="AY801" s="18" t="s">
        <v>137</v>
      </c>
      <c r="BE801" s="225">
        <f>IF(N801="základní",J801,0)</f>
        <v>0</v>
      </c>
      <c r="BF801" s="225">
        <f>IF(N801="snížená",J801,0)</f>
        <v>0</v>
      </c>
      <c r="BG801" s="225">
        <f>IF(N801="zákl. přenesená",J801,0)</f>
        <v>0</v>
      </c>
      <c r="BH801" s="225">
        <f>IF(N801="sníž. přenesená",J801,0)</f>
        <v>0</v>
      </c>
      <c r="BI801" s="225">
        <f>IF(N801="nulová",J801,0)</f>
        <v>0</v>
      </c>
      <c r="BJ801" s="18" t="s">
        <v>82</v>
      </c>
      <c r="BK801" s="225">
        <f>ROUND(I801*H801,2)</f>
        <v>0</v>
      </c>
      <c r="BL801" s="18" t="s">
        <v>189</v>
      </c>
      <c r="BM801" s="224" t="s">
        <v>964</v>
      </c>
    </row>
    <row r="802" s="13" customFormat="1">
      <c r="A802" s="13"/>
      <c r="B802" s="236"/>
      <c r="C802" s="237"/>
      <c r="D802" s="226" t="s">
        <v>228</v>
      </c>
      <c r="E802" s="238" t="s">
        <v>19</v>
      </c>
      <c r="F802" s="239" t="s">
        <v>651</v>
      </c>
      <c r="G802" s="237"/>
      <c r="H802" s="238" t="s">
        <v>19</v>
      </c>
      <c r="I802" s="240"/>
      <c r="J802" s="237"/>
      <c r="K802" s="237"/>
      <c r="L802" s="241"/>
      <c r="M802" s="242"/>
      <c r="N802" s="243"/>
      <c r="O802" s="243"/>
      <c r="P802" s="243"/>
      <c r="Q802" s="243"/>
      <c r="R802" s="243"/>
      <c r="S802" s="243"/>
      <c r="T802" s="244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5" t="s">
        <v>228</v>
      </c>
      <c r="AU802" s="245" t="s">
        <v>84</v>
      </c>
      <c r="AV802" s="13" t="s">
        <v>82</v>
      </c>
      <c r="AW802" s="13" t="s">
        <v>37</v>
      </c>
      <c r="AX802" s="13" t="s">
        <v>75</v>
      </c>
      <c r="AY802" s="245" t="s">
        <v>137</v>
      </c>
    </row>
    <row r="803" s="14" customFormat="1">
      <c r="A803" s="14"/>
      <c r="B803" s="246"/>
      <c r="C803" s="247"/>
      <c r="D803" s="226" t="s">
        <v>228</v>
      </c>
      <c r="E803" s="248" t="s">
        <v>19</v>
      </c>
      <c r="F803" s="249" t="s">
        <v>84</v>
      </c>
      <c r="G803" s="247"/>
      <c r="H803" s="250">
        <v>2</v>
      </c>
      <c r="I803" s="251"/>
      <c r="J803" s="247"/>
      <c r="K803" s="247"/>
      <c r="L803" s="252"/>
      <c r="M803" s="253"/>
      <c r="N803" s="254"/>
      <c r="O803" s="254"/>
      <c r="P803" s="254"/>
      <c r="Q803" s="254"/>
      <c r="R803" s="254"/>
      <c r="S803" s="254"/>
      <c r="T803" s="255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56" t="s">
        <v>228</v>
      </c>
      <c r="AU803" s="256" t="s">
        <v>84</v>
      </c>
      <c r="AV803" s="14" t="s">
        <v>84</v>
      </c>
      <c r="AW803" s="14" t="s">
        <v>37</v>
      </c>
      <c r="AX803" s="14" t="s">
        <v>75</v>
      </c>
      <c r="AY803" s="256" t="s">
        <v>137</v>
      </c>
    </row>
    <row r="804" s="13" customFormat="1">
      <c r="A804" s="13"/>
      <c r="B804" s="236"/>
      <c r="C804" s="237"/>
      <c r="D804" s="226" t="s">
        <v>228</v>
      </c>
      <c r="E804" s="238" t="s">
        <v>19</v>
      </c>
      <c r="F804" s="239" t="s">
        <v>329</v>
      </c>
      <c r="G804" s="237"/>
      <c r="H804" s="238" t="s">
        <v>19</v>
      </c>
      <c r="I804" s="240"/>
      <c r="J804" s="237"/>
      <c r="K804" s="237"/>
      <c r="L804" s="241"/>
      <c r="M804" s="242"/>
      <c r="N804" s="243"/>
      <c r="O804" s="243"/>
      <c r="P804" s="243"/>
      <c r="Q804" s="243"/>
      <c r="R804" s="243"/>
      <c r="S804" s="243"/>
      <c r="T804" s="244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45" t="s">
        <v>228</v>
      </c>
      <c r="AU804" s="245" t="s">
        <v>84</v>
      </c>
      <c r="AV804" s="13" t="s">
        <v>82</v>
      </c>
      <c r="AW804" s="13" t="s">
        <v>37</v>
      </c>
      <c r="AX804" s="13" t="s">
        <v>75</v>
      </c>
      <c r="AY804" s="245" t="s">
        <v>137</v>
      </c>
    </row>
    <row r="805" s="14" customFormat="1">
      <c r="A805" s="14"/>
      <c r="B805" s="246"/>
      <c r="C805" s="247"/>
      <c r="D805" s="226" t="s">
        <v>228</v>
      </c>
      <c r="E805" s="248" t="s">
        <v>19</v>
      </c>
      <c r="F805" s="249" t="s">
        <v>82</v>
      </c>
      <c r="G805" s="247"/>
      <c r="H805" s="250">
        <v>1</v>
      </c>
      <c r="I805" s="251"/>
      <c r="J805" s="247"/>
      <c r="K805" s="247"/>
      <c r="L805" s="252"/>
      <c r="M805" s="253"/>
      <c r="N805" s="254"/>
      <c r="O805" s="254"/>
      <c r="P805" s="254"/>
      <c r="Q805" s="254"/>
      <c r="R805" s="254"/>
      <c r="S805" s="254"/>
      <c r="T805" s="255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56" t="s">
        <v>228</v>
      </c>
      <c r="AU805" s="256" t="s">
        <v>84</v>
      </c>
      <c r="AV805" s="14" t="s">
        <v>84</v>
      </c>
      <c r="AW805" s="14" t="s">
        <v>37</v>
      </c>
      <c r="AX805" s="14" t="s">
        <v>75</v>
      </c>
      <c r="AY805" s="256" t="s">
        <v>137</v>
      </c>
    </row>
    <row r="806" s="15" customFormat="1">
      <c r="A806" s="15"/>
      <c r="B806" s="257"/>
      <c r="C806" s="258"/>
      <c r="D806" s="226" t="s">
        <v>228</v>
      </c>
      <c r="E806" s="259" t="s">
        <v>19</v>
      </c>
      <c r="F806" s="260" t="s">
        <v>237</v>
      </c>
      <c r="G806" s="258"/>
      <c r="H806" s="261">
        <v>3</v>
      </c>
      <c r="I806" s="262"/>
      <c r="J806" s="258"/>
      <c r="K806" s="258"/>
      <c r="L806" s="263"/>
      <c r="M806" s="264"/>
      <c r="N806" s="265"/>
      <c r="O806" s="265"/>
      <c r="P806" s="265"/>
      <c r="Q806" s="265"/>
      <c r="R806" s="265"/>
      <c r="S806" s="265"/>
      <c r="T806" s="266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67" t="s">
        <v>228</v>
      </c>
      <c r="AU806" s="267" t="s">
        <v>84</v>
      </c>
      <c r="AV806" s="15" t="s">
        <v>155</v>
      </c>
      <c r="AW806" s="15" t="s">
        <v>37</v>
      </c>
      <c r="AX806" s="15" t="s">
        <v>82</v>
      </c>
      <c r="AY806" s="267" t="s">
        <v>137</v>
      </c>
    </row>
    <row r="807" s="2" customFormat="1" ht="16.5" customHeight="1">
      <c r="A807" s="39"/>
      <c r="B807" s="40"/>
      <c r="C807" s="270" t="s">
        <v>965</v>
      </c>
      <c r="D807" s="270" t="s">
        <v>286</v>
      </c>
      <c r="E807" s="271" t="s">
        <v>899</v>
      </c>
      <c r="F807" s="272" t="s">
        <v>900</v>
      </c>
      <c r="G807" s="273" t="s">
        <v>226</v>
      </c>
      <c r="H807" s="274">
        <v>3</v>
      </c>
      <c r="I807" s="275"/>
      <c r="J807" s="276">
        <f>ROUND(I807*H807,2)</f>
        <v>0</v>
      </c>
      <c r="K807" s="272" t="s">
        <v>282</v>
      </c>
      <c r="L807" s="277"/>
      <c r="M807" s="278" t="s">
        <v>19</v>
      </c>
      <c r="N807" s="279" t="s">
        <v>46</v>
      </c>
      <c r="O807" s="85"/>
      <c r="P807" s="222">
        <f>O807*H807</f>
        <v>0</v>
      </c>
      <c r="Q807" s="222">
        <v>3.0000000000000001E-05</v>
      </c>
      <c r="R807" s="222">
        <f>Q807*H807</f>
        <v>9.0000000000000006E-05</v>
      </c>
      <c r="S807" s="222">
        <v>0</v>
      </c>
      <c r="T807" s="223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24" t="s">
        <v>289</v>
      </c>
      <c r="AT807" s="224" t="s">
        <v>286</v>
      </c>
      <c r="AU807" s="224" t="s">
        <v>84</v>
      </c>
      <c r="AY807" s="18" t="s">
        <v>137</v>
      </c>
      <c r="BE807" s="225">
        <f>IF(N807="základní",J807,0)</f>
        <v>0</v>
      </c>
      <c r="BF807" s="225">
        <f>IF(N807="snížená",J807,0)</f>
        <v>0</v>
      </c>
      <c r="BG807" s="225">
        <f>IF(N807="zákl. přenesená",J807,0)</f>
        <v>0</v>
      </c>
      <c r="BH807" s="225">
        <f>IF(N807="sníž. přenesená",J807,0)</f>
        <v>0</v>
      </c>
      <c r="BI807" s="225">
        <f>IF(N807="nulová",J807,0)</f>
        <v>0</v>
      </c>
      <c r="BJ807" s="18" t="s">
        <v>82</v>
      </c>
      <c r="BK807" s="225">
        <f>ROUND(I807*H807,2)</f>
        <v>0</v>
      </c>
      <c r="BL807" s="18" t="s">
        <v>189</v>
      </c>
      <c r="BM807" s="224" t="s">
        <v>966</v>
      </c>
    </row>
    <row r="808" s="2" customFormat="1" ht="16.5" customHeight="1">
      <c r="A808" s="39"/>
      <c r="B808" s="40"/>
      <c r="C808" s="270" t="s">
        <v>967</v>
      </c>
      <c r="D808" s="270" t="s">
        <v>286</v>
      </c>
      <c r="E808" s="271" t="s">
        <v>903</v>
      </c>
      <c r="F808" s="272" t="s">
        <v>904</v>
      </c>
      <c r="G808" s="273" t="s">
        <v>226</v>
      </c>
      <c r="H808" s="274">
        <v>3</v>
      </c>
      <c r="I808" s="275"/>
      <c r="J808" s="276">
        <f>ROUND(I808*H808,2)</f>
        <v>0</v>
      </c>
      <c r="K808" s="272" t="s">
        <v>282</v>
      </c>
      <c r="L808" s="277"/>
      <c r="M808" s="278" t="s">
        <v>19</v>
      </c>
      <c r="N808" s="279" t="s">
        <v>46</v>
      </c>
      <c r="O808" s="85"/>
      <c r="P808" s="222">
        <f>O808*H808</f>
        <v>0</v>
      </c>
      <c r="Q808" s="222">
        <v>1.0000000000000001E-05</v>
      </c>
      <c r="R808" s="222">
        <f>Q808*H808</f>
        <v>3.0000000000000004E-05</v>
      </c>
      <c r="S808" s="222">
        <v>0</v>
      </c>
      <c r="T808" s="223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24" t="s">
        <v>289</v>
      </c>
      <c r="AT808" s="224" t="s">
        <v>286</v>
      </c>
      <c r="AU808" s="224" t="s">
        <v>84</v>
      </c>
      <c r="AY808" s="18" t="s">
        <v>137</v>
      </c>
      <c r="BE808" s="225">
        <f>IF(N808="základní",J808,0)</f>
        <v>0</v>
      </c>
      <c r="BF808" s="225">
        <f>IF(N808="snížená",J808,0)</f>
        <v>0</v>
      </c>
      <c r="BG808" s="225">
        <f>IF(N808="zákl. přenesená",J808,0)</f>
        <v>0</v>
      </c>
      <c r="BH808" s="225">
        <f>IF(N808="sníž. přenesená",J808,0)</f>
        <v>0</v>
      </c>
      <c r="BI808" s="225">
        <f>IF(N808="nulová",J808,0)</f>
        <v>0</v>
      </c>
      <c r="BJ808" s="18" t="s">
        <v>82</v>
      </c>
      <c r="BK808" s="225">
        <f>ROUND(I808*H808,2)</f>
        <v>0</v>
      </c>
      <c r="BL808" s="18" t="s">
        <v>189</v>
      </c>
      <c r="BM808" s="224" t="s">
        <v>968</v>
      </c>
    </row>
    <row r="809" s="2" customFormat="1" ht="33" customHeight="1">
      <c r="A809" s="39"/>
      <c r="B809" s="40"/>
      <c r="C809" s="213" t="s">
        <v>969</v>
      </c>
      <c r="D809" s="213" t="s">
        <v>140</v>
      </c>
      <c r="E809" s="214" t="s">
        <v>970</v>
      </c>
      <c r="F809" s="215" t="s">
        <v>971</v>
      </c>
      <c r="G809" s="216" t="s">
        <v>226</v>
      </c>
      <c r="H809" s="217">
        <v>3</v>
      </c>
      <c r="I809" s="218"/>
      <c r="J809" s="219">
        <f>ROUND(I809*H809,2)</f>
        <v>0</v>
      </c>
      <c r="K809" s="215" t="s">
        <v>282</v>
      </c>
      <c r="L809" s="45"/>
      <c r="M809" s="220" t="s">
        <v>19</v>
      </c>
      <c r="N809" s="221" t="s">
        <v>46</v>
      </c>
      <c r="O809" s="85"/>
      <c r="P809" s="222">
        <f>O809*H809</f>
        <v>0</v>
      </c>
      <c r="Q809" s="222">
        <v>0</v>
      </c>
      <c r="R809" s="222">
        <f>Q809*H809</f>
        <v>0</v>
      </c>
      <c r="S809" s="222">
        <v>0</v>
      </c>
      <c r="T809" s="223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24" t="s">
        <v>189</v>
      </c>
      <c r="AT809" s="224" t="s">
        <v>140</v>
      </c>
      <c r="AU809" s="224" t="s">
        <v>84</v>
      </c>
      <c r="AY809" s="18" t="s">
        <v>137</v>
      </c>
      <c r="BE809" s="225">
        <f>IF(N809="základní",J809,0)</f>
        <v>0</v>
      </c>
      <c r="BF809" s="225">
        <f>IF(N809="snížená",J809,0)</f>
        <v>0</v>
      </c>
      <c r="BG809" s="225">
        <f>IF(N809="zákl. přenesená",J809,0)</f>
        <v>0</v>
      </c>
      <c r="BH809" s="225">
        <f>IF(N809="sníž. přenesená",J809,0)</f>
        <v>0</v>
      </c>
      <c r="BI809" s="225">
        <f>IF(N809="nulová",J809,0)</f>
        <v>0</v>
      </c>
      <c r="BJ809" s="18" t="s">
        <v>82</v>
      </c>
      <c r="BK809" s="225">
        <f>ROUND(I809*H809,2)</f>
        <v>0</v>
      </c>
      <c r="BL809" s="18" t="s">
        <v>189</v>
      </c>
      <c r="BM809" s="224" t="s">
        <v>972</v>
      </c>
    </row>
    <row r="810" s="2" customFormat="1">
      <c r="A810" s="39"/>
      <c r="B810" s="40"/>
      <c r="C810" s="41"/>
      <c r="D810" s="268" t="s">
        <v>284</v>
      </c>
      <c r="E810" s="41"/>
      <c r="F810" s="269" t="s">
        <v>973</v>
      </c>
      <c r="G810" s="41"/>
      <c r="H810" s="41"/>
      <c r="I810" s="228"/>
      <c r="J810" s="41"/>
      <c r="K810" s="41"/>
      <c r="L810" s="45"/>
      <c r="M810" s="229"/>
      <c r="N810" s="230"/>
      <c r="O810" s="85"/>
      <c r="P810" s="85"/>
      <c r="Q810" s="85"/>
      <c r="R810" s="85"/>
      <c r="S810" s="85"/>
      <c r="T810" s="86"/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T810" s="18" t="s">
        <v>284</v>
      </c>
      <c r="AU810" s="18" t="s">
        <v>84</v>
      </c>
    </row>
    <row r="811" s="2" customFormat="1" ht="16.5" customHeight="1">
      <c r="A811" s="39"/>
      <c r="B811" s="40"/>
      <c r="C811" s="270" t="s">
        <v>974</v>
      </c>
      <c r="D811" s="270" t="s">
        <v>286</v>
      </c>
      <c r="E811" s="271" t="s">
        <v>975</v>
      </c>
      <c r="F811" s="272" t="s">
        <v>976</v>
      </c>
      <c r="G811" s="273" t="s">
        <v>226</v>
      </c>
      <c r="H811" s="274">
        <v>3</v>
      </c>
      <c r="I811" s="275"/>
      <c r="J811" s="276">
        <f>ROUND(I811*H811,2)</f>
        <v>0</v>
      </c>
      <c r="K811" s="272" t="s">
        <v>282</v>
      </c>
      <c r="L811" s="277"/>
      <c r="M811" s="278" t="s">
        <v>19</v>
      </c>
      <c r="N811" s="279" t="s">
        <v>46</v>
      </c>
      <c r="O811" s="85"/>
      <c r="P811" s="222">
        <f>O811*H811</f>
        <v>0</v>
      </c>
      <c r="Q811" s="222">
        <v>0.00050000000000000001</v>
      </c>
      <c r="R811" s="222">
        <f>Q811*H811</f>
        <v>0.0015</v>
      </c>
      <c r="S811" s="222">
        <v>0</v>
      </c>
      <c r="T811" s="223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224" t="s">
        <v>289</v>
      </c>
      <c r="AT811" s="224" t="s">
        <v>286</v>
      </c>
      <c r="AU811" s="224" t="s">
        <v>84</v>
      </c>
      <c r="AY811" s="18" t="s">
        <v>137</v>
      </c>
      <c r="BE811" s="225">
        <f>IF(N811="základní",J811,0)</f>
        <v>0</v>
      </c>
      <c r="BF811" s="225">
        <f>IF(N811="snížená",J811,0)</f>
        <v>0</v>
      </c>
      <c r="BG811" s="225">
        <f>IF(N811="zákl. přenesená",J811,0)</f>
        <v>0</v>
      </c>
      <c r="BH811" s="225">
        <f>IF(N811="sníž. přenesená",J811,0)</f>
        <v>0</v>
      </c>
      <c r="BI811" s="225">
        <f>IF(N811="nulová",J811,0)</f>
        <v>0</v>
      </c>
      <c r="BJ811" s="18" t="s">
        <v>82</v>
      </c>
      <c r="BK811" s="225">
        <f>ROUND(I811*H811,2)</f>
        <v>0</v>
      </c>
      <c r="BL811" s="18" t="s">
        <v>189</v>
      </c>
      <c r="BM811" s="224" t="s">
        <v>977</v>
      </c>
    </row>
    <row r="812" s="13" customFormat="1">
      <c r="A812" s="13"/>
      <c r="B812" s="236"/>
      <c r="C812" s="237"/>
      <c r="D812" s="226" t="s">
        <v>228</v>
      </c>
      <c r="E812" s="238" t="s">
        <v>19</v>
      </c>
      <c r="F812" s="239" t="s">
        <v>651</v>
      </c>
      <c r="G812" s="237"/>
      <c r="H812" s="238" t="s">
        <v>19</v>
      </c>
      <c r="I812" s="240"/>
      <c r="J812" s="237"/>
      <c r="K812" s="237"/>
      <c r="L812" s="241"/>
      <c r="M812" s="242"/>
      <c r="N812" s="243"/>
      <c r="O812" s="243"/>
      <c r="P812" s="243"/>
      <c r="Q812" s="243"/>
      <c r="R812" s="243"/>
      <c r="S812" s="243"/>
      <c r="T812" s="244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5" t="s">
        <v>228</v>
      </c>
      <c r="AU812" s="245" t="s">
        <v>84</v>
      </c>
      <c r="AV812" s="13" t="s">
        <v>82</v>
      </c>
      <c r="AW812" s="13" t="s">
        <v>37</v>
      </c>
      <c r="AX812" s="13" t="s">
        <v>75</v>
      </c>
      <c r="AY812" s="245" t="s">
        <v>137</v>
      </c>
    </row>
    <row r="813" s="14" customFormat="1">
      <c r="A813" s="14"/>
      <c r="B813" s="246"/>
      <c r="C813" s="247"/>
      <c r="D813" s="226" t="s">
        <v>228</v>
      </c>
      <c r="E813" s="248" t="s">
        <v>19</v>
      </c>
      <c r="F813" s="249" t="s">
        <v>151</v>
      </c>
      <c r="G813" s="247"/>
      <c r="H813" s="250">
        <v>3</v>
      </c>
      <c r="I813" s="251"/>
      <c r="J813" s="247"/>
      <c r="K813" s="247"/>
      <c r="L813" s="252"/>
      <c r="M813" s="253"/>
      <c r="N813" s="254"/>
      <c r="O813" s="254"/>
      <c r="P813" s="254"/>
      <c r="Q813" s="254"/>
      <c r="R813" s="254"/>
      <c r="S813" s="254"/>
      <c r="T813" s="255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56" t="s">
        <v>228</v>
      </c>
      <c r="AU813" s="256" t="s">
        <v>84</v>
      </c>
      <c r="AV813" s="14" t="s">
        <v>84</v>
      </c>
      <c r="AW813" s="14" t="s">
        <v>37</v>
      </c>
      <c r="AX813" s="14" t="s">
        <v>75</v>
      </c>
      <c r="AY813" s="256" t="s">
        <v>137</v>
      </c>
    </row>
    <row r="814" s="13" customFormat="1">
      <c r="A814" s="13"/>
      <c r="B814" s="236"/>
      <c r="C814" s="237"/>
      <c r="D814" s="226" t="s">
        <v>228</v>
      </c>
      <c r="E814" s="238" t="s">
        <v>19</v>
      </c>
      <c r="F814" s="239" t="s">
        <v>329</v>
      </c>
      <c r="G814" s="237"/>
      <c r="H814" s="238" t="s">
        <v>19</v>
      </c>
      <c r="I814" s="240"/>
      <c r="J814" s="237"/>
      <c r="K814" s="237"/>
      <c r="L814" s="241"/>
      <c r="M814" s="242"/>
      <c r="N814" s="243"/>
      <c r="O814" s="243"/>
      <c r="P814" s="243"/>
      <c r="Q814" s="243"/>
      <c r="R814" s="243"/>
      <c r="S814" s="243"/>
      <c r="T814" s="24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5" t="s">
        <v>228</v>
      </c>
      <c r="AU814" s="245" t="s">
        <v>84</v>
      </c>
      <c r="AV814" s="13" t="s">
        <v>82</v>
      </c>
      <c r="AW814" s="13" t="s">
        <v>37</v>
      </c>
      <c r="AX814" s="13" t="s">
        <v>75</v>
      </c>
      <c r="AY814" s="245" t="s">
        <v>137</v>
      </c>
    </row>
    <row r="815" s="14" customFormat="1">
      <c r="A815" s="14"/>
      <c r="B815" s="246"/>
      <c r="C815" s="247"/>
      <c r="D815" s="226" t="s">
        <v>228</v>
      </c>
      <c r="E815" s="248" t="s">
        <v>19</v>
      </c>
      <c r="F815" s="249" t="s">
        <v>75</v>
      </c>
      <c r="G815" s="247"/>
      <c r="H815" s="250">
        <v>0</v>
      </c>
      <c r="I815" s="251"/>
      <c r="J815" s="247"/>
      <c r="K815" s="247"/>
      <c r="L815" s="252"/>
      <c r="M815" s="253"/>
      <c r="N815" s="254"/>
      <c r="O815" s="254"/>
      <c r="P815" s="254"/>
      <c r="Q815" s="254"/>
      <c r="R815" s="254"/>
      <c r="S815" s="254"/>
      <c r="T815" s="25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6" t="s">
        <v>228</v>
      </c>
      <c r="AU815" s="256" t="s">
        <v>84</v>
      </c>
      <c r="AV815" s="14" t="s">
        <v>84</v>
      </c>
      <c r="AW815" s="14" t="s">
        <v>37</v>
      </c>
      <c r="AX815" s="14" t="s">
        <v>75</v>
      </c>
      <c r="AY815" s="256" t="s">
        <v>137</v>
      </c>
    </row>
    <row r="816" s="15" customFormat="1">
      <c r="A816" s="15"/>
      <c r="B816" s="257"/>
      <c r="C816" s="258"/>
      <c r="D816" s="226" t="s">
        <v>228</v>
      </c>
      <c r="E816" s="259" t="s">
        <v>19</v>
      </c>
      <c r="F816" s="260" t="s">
        <v>237</v>
      </c>
      <c r="G816" s="258"/>
      <c r="H816" s="261">
        <v>3</v>
      </c>
      <c r="I816" s="262"/>
      <c r="J816" s="258"/>
      <c r="K816" s="258"/>
      <c r="L816" s="263"/>
      <c r="M816" s="264"/>
      <c r="N816" s="265"/>
      <c r="O816" s="265"/>
      <c r="P816" s="265"/>
      <c r="Q816" s="265"/>
      <c r="R816" s="265"/>
      <c r="S816" s="265"/>
      <c r="T816" s="266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7" t="s">
        <v>228</v>
      </c>
      <c r="AU816" s="267" t="s">
        <v>84</v>
      </c>
      <c r="AV816" s="15" t="s">
        <v>155</v>
      </c>
      <c r="AW816" s="15" t="s">
        <v>37</v>
      </c>
      <c r="AX816" s="15" t="s">
        <v>82</v>
      </c>
      <c r="AY816" s="267" t="s">
        <v>137</v>
      </c>
    </row>
    <row r="817" s="2" customFormat="1" ht="49.05" customHeight="1">
      <c r="A817" s="39"/>
      <c r="B817" s="40"/>
      <c r="C817" s="213" t="s">
        <v>868</v>
      </c>
      <c r="D817" s="213" t="s">
        <v>140</v>
      </c>
      <c r="E817" s="214" t="s">
        <v>978</v>
      </c>
      <c r="F817" s="215" t="s">
        <v>979</v>
      </c>
      <c r="G817" s="216" t="s">
        <v>226</v>
      </c>
      <c r="H817" s="217">
        <v>1</v>
      </c>
      <c r="I817" s="218"/>
      <c r="J817" s="219">
        <f>ROUND(I817*H817,2)</f>
        <v>0</v>
      </c>
      <c r="K817" s="215" t="s">
        <v>282</v>
      </c>
      <c r="L817" s="45"/>
      <c r="M817" s="220" t="s">
        <v>19</v>
      </c>
      <c r="N817" s="221" t="s">
        <v>46</v>
      </c>
      <c r="O817" s="85"/>
      <c r="P817" s="222">
        <f>O817*H817</f>
        <v>0</v>
      </c>
      <c r="Q817" s="222">
        <v>0</v>
      </c>
      <c r="R817" s="222">
        <f>Q817*H817</f>
        <v>0</v>
      </c>
      <c r="S817" s="222">
        <v>0</v>
      </c>
      <c r="T817" s="223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24" t="s">
        <v>189</v>
      </c>
      <c r="AT817" s="224" t="s">
        <v>140</v>
      </c>
      <c r="AU817" s="224" t="s">
        <v>84</v>
      </c>
      <c r="AY817" s="18" t="s">
        <v>137</v>
      </c>
      <c r="BE817" s="225">
        <f>IF(N817="základní",J817,0)</f>
        <v>0</v>
      </c>
      <c r="BF817" s="225">
        <f>IF(N817="snížená",J817,0)</f>
        <v>0</v>
      </c>
      <c r="BG817" s="225">
        <f>IF(N817="zákl. přenesená",J817,0)</f>
        <v>0</v>
      </c>
      <c r="BH817" s="225">
        <f>IF(N817="sníž. přenesená",J817,0)</f>
        <v>0</v>
      </c>
      <c r="BI817" s="225">
        <f>IF(N817="nulová",J817,0)</f>
        <v>0</v>
      </c>
      <c r="BJ817" s="18" t="s">
        <v>82</v>
      </c>
      <c r="BK817" s="225">
        <f>ROUND(I817*H817,2)</f>
        <v>0</v>
      </c>
      <c r="BL817" s="18" t="s">
        <v>189</v>
      </c>
      <c r="BM817" s="224" t="s">
        <v>980</v>
      </c>
    </row>
    <row r="818" s="2" customFormat="1">
      <c r="A818" s="39"/>
      <c r="B818" s="40"/>
      <c r="C818" s="41"/>
      <c r="D818" s="268" t="s">
        <v>284</v>
      </c>
      <c r="E818" s="41"/>
      <c r="F818" s="269" t="s">
        <v>981</v>
      </c>
      <c r="G818" s="41"/>
      <c r="H818" s="41"/>
      <c r="I818" s="228"/>
      <c r="J818" s="41"/>
      <c r="K818" s="41"/>
      <c r="L818" s="45"/>
      <c r="M818" s="229"/>
      <c r="N818" s="230"/>
      <c r="O818" s="85"/>
      <c r="P818" s="85"/>
      <c r="Q818" s="85"/>
      <c r="R818" s="85"/>
      <c r="S818" s="85"/>
      <c r="T818" s="86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T818" s="18" t="s">
        <v>284</v>
      </c>
      <c r="AU818" s="18" t="s">
        <v>84</v>
      </c>
    </row>
    <row r="819" s="2" customFormat="1" ht="24.15" customHeight="1">
      <c r="A819" s="39"/>
      <c r="B819" s="40"/>
      <c r="C819" s="270" t="s">
        <v>982</v>
      </c>
      <c r="D819" s="270" t="s">
        <v>286</v>
      </c>
      <c r="E819" s="271" t="s">
        <v>983</v>
      </c>
      <c r="F819" s="272" t="s">
        <v>984</v>
      </c>
      <c r="G819" s="273" t="s">
        <v>226</v>
      </c>
      <c r="H819" s="274">
        <v>1</v>
      </c>
      <c r="I819" s="275"/>
      <c r="J819" s="276">
        <f>ROUND(I819*H819,2)</f>
        <v>0</v>
      </c>
      <c r="K819" s="272" t="s">
        <v>282</v>
      </c>
      <c r="L819" s="277"/>
      <c r="M819" s="278" t="s">
        <v>19</v>
      </c>
      <c r="N819" s="279" t="s">
        <v>46</v>
      </c>
      <c r="O819" s="85"/>
      <c r="P819" s="222">
        <f>O819*H819</f>
        <v>0</v>
      </c>
      <c r="Q819" s="222">
        <v>4.0000000000000003E-05</v>
      </c>
      <c r="R819" s="222">
        <f>Q819*H819</f>
        <v>4.0000000000000003E-05</v>
      </c>
      <c r="S819" s="222">
        <v>0</v>
      </c>
      <c r="T819" s="223">
        <f>S819*H819</f>
        <v>0</v>
      </c>
      <c r="U819" s="39"/>
      <c r="V819" s="39"/>
      <c r="W819" s="39"/>
      <c r="X819" s="39"/>
      <c r="Y819" s="39"/>
      <c r="Z819" s="39"/>
      <c r="AA819" s="39"/>
      <c r="AB819" s="39"/>
      <c r="AC819" s="39"/>
      <c r="AD819" s="39"/>
      <c r="AE819" s="39"/>
      <c r="AR819" s="224" t="s">
        <v>289</v>
      </c>
      <c r="AT819" s="224" t="s">
        <v>286</v>
      </c>
      <c r="AU819" s="224" t="s">
        <v>84</v>
      </c>
      <c r="AY819" s="18" t="s">
        <v>137</v>
      </c>
      <c r="BE819" s="225">
        <f>IF(N819="základní",J819,0)</f>
        <v>0</v>
      </c>
      <c r="BF819" s="225">
        <f>IF(N819="snížená",J819,0)</f>
        <v>0</v>
      </c>
      <c r="BG819" s="225">
        <f>IF(N819="zákl. přenesená",J819,0)</f>
        <v>0</v>
      </c>
      <c r="BH819" s="225">
        <f>IF(N819="sníž. přenesená",J819,0)</f>
        <v>0</v>
      </c>
      <c r="BI819" s="225">
        <f>IF(N819="nulová",J819,0)</f>
        <v>0</v>
      </c>
      <c r="BJ819" s="18" t="s">
        <v>82</v>
      </c>
      <c r="BK819" s="225">
        <f>ROUND(I819*H819,2)</f>
        <v>0</v>
      </c>
      <c r="BL819" s="18" t="s">
        <v>189</v>
      </c>
      <c r="BM819" s="224" t="s">
        <v>985</v>
      </c>
    </row>
    <row r="820" s="13" customFormat="1">
      <c r="A820" s="13"/>
      <c r="B820" s="236"/>
      <c r="C820" s="237"/>
      <c r="D820" s="226" t="s">
        <v>228</v>
      </c>
      <c r="E820" s="238" t="s">
        <v>19</v>
      </c>
      <c r="F820" s="239" t="s">
        <v>651</v>
      </c>
      <c r="G820" s="237"/>
      <c r="H820" s="238" t="s">
        <v>19</v>
      </c>
      <c r="I820" s="240"/>
      <c r="J820" s="237"/>
      <c r="K820" s="237"/>
      <c r="L820" s="241"/>
      <c r="M820" s="242"/>
      <c r="N820" s="243"/>
      <c r="O820" s="243"/>
      <c r="P820" s="243"/>
      <c r="Q820" s="243"/>
      <c r="R820" s="243"/>
      <c r="S820" s="243"/>
      <c r="T820" s="244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5" t="s">
        <v>228</v>
      </c>
      <c r="AU820" s="245" t="s">
        <v>84</v>
      </c>
      <c r="AV820" s="13" t="s">
        <v>82</v>
      </c>
      <c r="AW820" s="13" t="s">
        <v>37</v>
      </c>
      <c r="AX820" s="13" t="s">
        <v>75</v>
      </c>
      <c r="AY820" s="245" t="s">
        <v>137</v>
      </c>
    </row>
    <row r="821" s="14" customFormat="1">
      <c r="A821" s="14"/>
      <c r="B821" s="246"/>
      <c r="C821" s="247"/>
      <c r="D821" s="226" t="s">
        <v>228</v>
      </c>
      <c r="E821" s="248" t="s">
        <v>19</v>
      </c>
      <c r="F821" s="249" t="s">
        <v>75</v>
      </c>
      <c r="G821" s="247"/>
      <c r="H821" s="250">
        <v>0</v>
      </c>
      <c r="I821" s="251"/>
      <c r="J821" s="247"/>
      <c r="K821" s="247"/>
      <c r="L821" s="252"/>
      <c r="M821" s="253"/>
      <c r="N821" s="254"/>
      <c r="O821" s="254"/>
      <c r="P821" s="254"/>
      <c r="Q821" s="254"/>
      <c r="R821" s="254"/>
      <c r="S821" s="254"/>
      <c r="T821" s="255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56" t="s">
        <v>228</v>
      </c>
      <c r="AU821" s="256" t="s">
        <v>84</v>
      </c>
      <c r="AV821" s="14" t="s">
        <v>84</v>
      </c>
      <c r="AW821" s="14" t="s">
        <v>37</v>
      </c>
      <c r="AX821" s="14" t="s">
        <v>75</v>
      </c>
      <c r="AY821" s="256" t="s">
        <v>137</v>
      </c>
    </row>
    <row r="822" s="13" customFormat="1">
      <c r="A822" s="13"/>
      <c r="B822" s="236"/>
      <c r="C822" s="237"/>
      <c r="D822" s="226" t="s">
        <v>228</v>
      </c>
      <c r="E822" s="238" t="s">
        <v>19</v>
      </c>
      <c r="F822" s="239" t="s">
        <v>329</v>
      </c>
      <c r="G822" s="237"/>
      <c r="H822" s="238" t="s">
        <v>19</v>
      </c>
      <c r="I822" s="240"/>
      <c r="J822" s="237"/>
      <c r="K822" s="237"/>
      <c r="L822" s="241"/>
      <c r="M822" s="242"/>
      <c r="N822" s="243"/>
      <c r="O822" s="243"/>
      <c r="P822" s="243"/>
      <c r="Q822" s="243"/>
      <c r="R822" s="243"/>
      <c r="S822" s="243"/>
      <c r="T822" s="244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45" t="s">
        <v>228</v>
      </c>
      <c r="AU822" s="245" t="s">
        <v>84</v>
      </c>
      <c r="AV822" s="13" t="s">
        <v>82</v>
      </c>
      <c r="AW822" s="13" t="s">
        <v>37</v>
      </c>
      <c r="AX822" s="13" t="s">
        <v>75</v>
      </c>
      <c r="AY822" s="245" t="s">
        <v>137</v>
      </c>
    </row>
    <row r="823" s="14" customFormat="1">
      <c r="A823" s="14"/>
      <c r="B823" s="246"/>
      <c r="C823" s="247"/>
      <c r="D823" s="226" t="s">
        <v>228</v>
      </c>
      <c r="E823" s="248" t="s">
        <v>19</v>
      </c>
      <c r="F823" s="249" t="s">
        <v>82</v>
      </c>
      <c r="G823" s="247"/>
      <c r="H823" s="250">
        <v>1</v>
      </c>
      <c r="I823" s="251"/>
      <c r="J823" s="247"/>
      <c r="K823" s="247"/>
      <c r="L823" s="252"/>
      <c r="M823" s="253"/>
      <c r="N823" s="254"/>
      <c r="O823" s="254"/>
      <c r="P823" s="254"/>
      <c r="Q823" s="254"/>
      <c r="R823" s="254"/>
      <c r="S823" s="254"/>
      <c r="T823" s="255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6" t="s">
        <v>228</v>
      </c>
      <c r="AU823" s="256" t="s">
        <v>84</v>
      </c>
      <c r="AV823" s="14" t="s">
        <v>84</v>
      </c>
      <c r="AW823" s="14" t="s">
        <v>37</v>
      </c>
      <c r="AX823" s="14" t="s">
        <v>75</v>
      </c>
      <c r="AY823" s="256" t="s">
        <v>137</v>
      </c>
    </row>
    <row r="824" s="15" customFormat="1">
      <c r="A824" s="15"/>
      <c r="B824" s="257"/>
      <c r="C824" s="258"/>
      <c r="D824" s="226" t="s">
        <v>228</v>
      </c>
      <c r="E824" s="259" t="s">
        <v>19</v>
      </c>
      <c r="F824" s="260" t="s">
        <v>237</v>
      </c>
      <c r="G824" s="258"/>
      <c r="H824" s="261">
        <v>1</v>
      </c>
      <c r="I824" s="262"/>
      <c r="J824" s="258"/>
      <c r="K824" s="258"/>
      <c r="L824" s="263"/>
      <c r="M824" s="264"/>
      <c r="N824" s="265"/>
      <c r="O824" s="265"/>
      <c r="P824" s="265"/>
      <c r="Q824" s="265"/>
      <c r="R824" s="265"/>
      <c r="S824" s="265"/>
      <c r="T824" s="266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T824" s="267" t="s">
        <v>228</v>
      </c>
      <c r="AU824" s="267" t="s">
        <v>84</v>
      </c>
      <c r="AV824" s="15" t="s">
        <v>155</v>
      </c>
      <c r="AW824" s="15" t="s">
        <v>37</v>
      </c>
      <c r="AX824" s="15" t="s">
        <v>82</v>
      </c>
      <c r="AY824" s="267" t="s">
        <v>137</v>
      </c>
    </row>
    <row r="825" s="2" customFormat="1" ht="16.5" customHeight="1">
      <c r="A825" s="39"/>
      <c r="B825" s="40"/>
      <c r="C825" s="270" t="s">
        <v>986</v>
      </c>
      <c r="D825" s="270" t="s">
        <v>286</v>
      </c>
      <c r="E825" s="271" t="s">
        <v>899</v>
      </c>
      <c r="F825" s="272" t="s">
        <v>900</v>
      </c>
      <c r="G825" s="273" t="s">
        <v>226</v>
      </c>
      <c r="H825" s="274">
        <v>1</v>
      </c>
      <c r="I825" s="275"/>
      <c r="J825" s="276">
        <f>ROUND(I825*H825,2)</f>
        <v>0</v>
      </c>
      <c r="K825" s="272" t="s">
        <v>282</v>
      </c>
      <c r="L825" s="277"/>
      <c r="M825" s="278" t="s">
        <v>19</v>
      </c>
      <c r="N825" s="279" t="s">
        <v>46</v>
      </c>
      <c r="O825" s="85"/>
      <c r="P825" s="222">
        <f>O825*H825</f>
        <v>0</v>
      </c>
      <c r="Q825" s="222">
        <v>3.0000000000000001E-05</v>
      </c>
      <c r="R825" s="222">
        <f>Q825*H825</f>
        <v>3.0000000000000001E-05</v>
      </c>
      <c r="S825" s="222">
        <v>0</v>
      </c>
      <c r="T825" s="223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24" t="s">
        <v>289</v>
      </c>
      <c r="AT825" s="224" t="s">
        <v>286</v>
      </c>
      <c r="AU825" s="224" t="s">
        <v>84</v>
      </c>
      <c r="AY825" s="18" t="s">
        <v>137</v>
      </c>
      <c r="BE825" s="225">
        <f>IF(N825="základní",J825,0)</f>
        <v>0</v>
      </c>
      <c r="BF825" s="225">
        <f>IF(N825="snížená",J825,0)</f>
        <v>0</v>
      </c>
      <c r="BG825" s="225">
        <f>IF(N825="zákl. přenesená",J825,0)</f>
        <v>0</v>
      </c>
      <c r="BH825" s="225">
        <f>IF(N825="sníž. přenesená",J825,0)</f>
        <v>0</v>
      </c>
      <c r="BI825" s="225">
        <f>IF(N825="nulová",J825,0)</f>
        <v>0</v>
      </c>
      <c r="BJ825" s="18" t="s">
        <v>82</v>
      </c>
      <c r="BK825" s="225">
        <f>ROUND(I825*H825,2)</f>
        <v>0</v>
      </c>
      <c r="BL825" s="18" t="s">
        <v>189</v>
      </c>
      <c r="BM825" s="224" t="s">
        <v>987</v>
      </c>
    </row>
    <row r="826" s="2" customFormat="1" ht="16.5" customHeight="1">
      <c r="A826" s="39"/>
      <c r="B826" s="40"/>
      <c r="C826" s="270" t="s">
        <v>988</v>
      </c>
      <c r="D826" s="270" t="s">
        <v>286</v>
      </c>
      <c r="E826" s="271" t="s">
        <v>903</v>
      </c>
      <c r="F826" s="272" t="s">
        <v>904</v>
      </c>
      <c r="G826" s="273" t="s">
        <v>226</v>
      </c>
      <c r="H826" s="274">
        <v>1</v>
      </c>
      <c r="I826" s="275"/>
      <c r="J826" s="276">
        <f>ROUND(I826*H826,2)</f>
        <v>0</v>
      </c>
      <c r="K826" s="272" t="s">
        <v>282</v>
      </c>
      <c r="L826" s="277"/>
      <c r="M826" s="278" t="s">
        <v>19</v>
      </c>
      <c r="N826" s="279" t="s">
        <v>46</v>
      </c>
      <c r="O826" s="85"/>
      <c r="P826" s="222">
        <f>O826*H826</f>
        <v>0</v>
      </c>
      <c r="Q826" s="222">
        <v>1.0000000000000001E-05</v>
      </c>
      <c r="R826" s="222">
        <f>Q826*H826</f>
        <v>1.0000000000000001E-05</v>
      </c>
      <c r="S826" s="222">
        <v>0</v>
      </c>
      <c r="T826" s="223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24" t="s">
        <v>289</v>
      </c>
      <c r="AT826" s="224" t="s">
        <v>286</v>
      </c>
      <c r="AU826" s="224" t="s">
        <v>84</v>
      </c>
      <c r="AY826" s="18" t="s">
        <v>137</v>
      </c>
      <c r="BE826" s="225">
        <f>IF(N826="základní",J826,0)</f>
        <v>0</v>
      </c>
      <c r="BF826" s="225">
        <f>IF(N826="snížená",J826,0)</f>
        <v>0</v>
      </c>
      <c r="BG826" s="225">
        <f>IF(N826="zákl. přenesená",J826,0)</f>
        <v>0</v>
      </c>
      <c r="BH826" s="225">
        <f>IF(N826="sníž. přenesená",J826,0)</f>
        <v>0</v>
      </c>
      <c r="BI826" s="225">
        <f>IF(N826="nulová",J826,0)</f>
        <v>0</v>
      </c>
      <c r="BJ826" s="18" t="s">
        <v>82</v>
      </c>
      <c r="BK826" s="225">
        <f>ROUND(I826*H826,2)</f>
        <v>0</v>
      </c>
      <c r="BL826" s="18" t="s">
        <v>189</v>
      </c>
      <c r="BM826" s="224" t="s">
        <v>989</v>
      </c>
    </row>
    <row r="827" s="2" customFormat="1" ht="49.05" customHeight="1">
      <c r="A827" s="39"/>
      <c r="B827" s="40"/>
      <c r="C827" s="213" t="s">
        <v>990</v>
      </c>
      <c r="D827" s="213" t="s">
        <v>140</v>
      </c>
      <c r="E827" s="214" t="s">
        <v>991</v>
      </c>
      <c r="F827" s="215" t="s">
        <v>992</v>
      </c>
      <c r="G827" s="216" t="s">
        <v>226</v>
      </c>
      <c r="H827" s="217">
        <v>0</v>
      </c>
      <c r="I827" s="218"/>
      <c r="J827" s="219">
        <f>ROUND(I827*H827,2)</f>
        <v>0</v>
      </c>
      <c r="K827" s="215" t="s">
        <v>282</v>
      </c>
      <c r="L827" s="45"/>
      <c r="M827" s="220" t="s">
        <v>19</v>
      </c>
      <c r="N827" s="221" t="s">
        <v>46</v>
      </c>
      <c r="O827" s="85"/>
      <c r="P827" s="222">
        <f>O827*H827</f>
        <v>0</v>
      </c>
      <c r="Q827" s="222">
        <v>0</v>
      </c>
      <c r="R827" s="222">
        <f>Q827*H827</f>
        <v>0</v>
      </c>
      <c r="S827" s="222">
        <v>0</v>
      </c>
      <c r="T827" s="223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24" t="s">
        <v>189</v>
      </c>
      <c r="AT827" s="224" t="s">
        <v>140</v>
      </c>
      <c r="AU827" s="224" t="s">
        <v>84</v>
      </c>
      <c r="AY827" s="18" t="s">
        <v>137</v>
      </c>
      <c r="BE827" s="225">
        <f>IF(N827="základní",J827,0)</f>
        <v>0</v>
      </c>
      <c r="BF827" s="225">
        <f>IF(N827="snížená",J827,0)</f>
        <v>0</v>
      </c>
      <c r="BG827" s="225">
        <f>IF(N827="zákl. přenesená",J827,0)</f>
        <v>0</v>
      </c>
      <c r="BH827" s="225">
        <f>IF(N827="sníž. přenesená",J827,0)</f>
        <v>0</v>
      </c>
      <c r="BI827" s="225">
        <f>IF(N827="nulová",J827,0)</f>
        <v>0</v>
      </c>
      <c r="BJ827" s="18" t="s">
        <v>82</v>
      </c>
      <c r="BK827" s="225">
        <f>ROUND(I827*H827,2)</f>
        <v>0</v>
      </c>
      <c r="BL827" s="18" t="s">
        <v>189</v>
      </c>
      <c r="BM827" s="224" t="s">
        <v>993</v>
      </c>
    </row>
    <row r="828" s="2" customFormat="1">
      <c r="A828" s="39"/>
      <c r="B828" s="40"/>
      <c r="C828" s="41"/>
      <c r="D828" s="268" t="s">
        <v>284</v>
      </c>
      <c r="E828" s="41"/>
      <c r="F828" s="269" t="s">
        <v>994</v>
      </c>
      <c r="G828" s="41"/>
      <c r="H828" s="41"/>
      <c r="I828" s="228"/>
      <c r="J828" s="41"/>
      <c r="K828" s="41"/>
      <c r="L828" s="45"/>
      <c r="M828" s="229"/>
      <c r="N828" s="230"/>
      <c r="O828" s="85"/>
      <c r="P828" s="85"/>
      <c r="Q828" s="85"/>
      <c r="R828" s="85"/>
      <c r="S828" s="85"/>
      <c r="T828" s="86"/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T828" s="18" t="s">
        <v>284</v>
      </c>
      <c r="AU828" s="18" t="s">
        <v>84</v>
      </c>
    </row>
    <row r="829" s="2" customFormat="1" ht="24.15" customHeight="1">
      <c r="A829" s="39"/>
      <c r="B829" s="40"/>
      <c r="C829" s="270" t="s">
        <v>995</v>
      </c>
      <c r="D829" s="270" t="s">
        <v>286</v>
      </c>
      <c r="E829" s="271" t="s">
        <v>983</v>
      </c>
      <c r="F829" s="272" t="s">
        <v>984</v>
      </c>
      <c r="G829" s="273" t="s">
        <v>226</v>
      </c>
      <c r="H829" s="274">
        <v>0</v>
      </c>
      <c r="I829" s="275"/>
      <c r="J829" s="276">
        <f>ROUND(I829*H829,2)</f>
        <v>0</v>
      </c>
      <c r="K829" s="272" t="s">
        <v>282</v>
      </c>
      <c r="L829" s="277"/>
      <c r="M829" s="278" t="s">
        <v>19</v>
      </c>
      <c r="N829" s="279" t="s">
        <v>46</v>
      </c>
      <c r="O829" s="85"/>
      <c r="P829" s="222">
        <f>O829*H829</f>
        <v>0</v>
      </c>
      <c r="Q829" s="222">
        <v>4.0000000000000003E-05</v>
      </c>
      <c r="R829" s="222">
        <f>Q829*H829</f>
        <v>0</v>
      </c>
      <c r="S829" s="222">
        <v>0</v>
      </c>
      <c r="T829" s="223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24" t="s">
        <v>289</v>
      </c>
      <c r="AT829" s="224" t="s">
        <v>286</v>
      </c>
      <c r="AU829" s="224" t="s">
        <v>84</v>
      </c>
      <c r="AY829" s="18" t="s">
        <v>137</v>
      </c>
      <c r="BE829" s="225">
        <f>IF(N829="základní",J829,0)</f>
        <v>0</v>
      </c>
      <c r="BF829" s="225">
        <f>IF(N829="snížená",J829,0)</f>
        <v>0</v>
      </c>
      <c r="BG829" s="225">
        <f>IF(N829="zákl. přenesená",J829,0)</f>
        <v>0</v>
      </c>
      <c r="BH829" s="225">
        <f>IF(N829="sníž. přenesená",J829,0)</f>
        <v>0</v>
      </c>
      <c r="BI829" s="225">
        <f>IF(N829="nulová",J829,0)</f>
        <v>0</v>
      </c>
      <c r="BJ829" s="18" t="s">
        <v>82</v>
      </c>
      <c r="BK829" s="225">
        <f>ROUND(I829*H829,2)</f>
        <v>0</v>
      </c>
      <c r="BL829" s="18" t="s">
        <v>189</v>
      </c>
      <c r="BM829" s="224" t="s">
        <v>996</v>
      </c>
    </row>
    <row r="830" s="2" customFormat="1" ht="16.5" customHeight="1">
      <c r="A830" s="39"/>
      <c r="B830" s="40"/>
      <c r="C830" s="270" t="s">
        <v>997</v>
      </c>
      <c r="D830" s="270" t="s">
        <v>286</v>
      </c>
      <c r="E830" s="271" t="s">
        <v>998</v>
      </c>
      <c r="F830" s="272" t="s">
        <v>999</v>
      </c>
      <c r="G830" s="273" t="s">
        <v>226</v>
      </c>
      <c r="H830" s="274">
        <v>0</v>
      </c>
      <c r="I830" s="275"/>
      <c r="J830" s="276">
        <f>ROUND(I830*H830,2)</f>
        <v>0</v>
      </c>
      <c r="K830" s="272" t="s">
        <v>282</v>
      </c>
      <c r="L830" s="277"/>
      <c r="M830" s="278" t="s">
        <v>19</v>
      </c>
      <c r="N830" s="279" t="s">
        <v>46</v>
      </c>
      <c r="O830" s="85"/>
      <c r="P830" s="222">
        <f>O830*H830</f>
        <v>0</v>
      </c>
      <c r="Q830" s="222">
        <v>0</v>
      </c>
      <c r="R830" s="222">
        <f>Q830*H830</f>
        <v>0</v>
      </c>
      <c r="S830" s="222">
        <v>0</v>
      </c>
      <c r="T830" s="223">
        <f>S830*H830</f>
        <v>0</v>
      </c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R830" s="224" t="s">
        <v>289</v>
      </c>
      <c r="AT830" s="224" t="s">
        <v>286</v>
      </c>
      <c r="AU830" s="224" t="s">
        <v>84</v>
      </c>
      <c r="AY830" s="18" t="s">
        <v>137</v>
      </c>
      <c r="BE830" s="225">
        <f>IF(N830="základní",J830,0)</f>
        <v>0</v>
      </c>
      <c r="BF830" s="225">
        <f>IF(N830="snížená",J830,0)</f>
        <v>0</v>
      </c>
      <c r="BG830" s="225">
        <f>IF(N830="zákl. přenesená",J830,0)</f>
        <v>0</v>
      </c>
      <c r="BH830" s="225">
        <f>IF(N830="sníž. přenesená",J830,0)</f>
        <v>0</v>
      </c>
      <c r="BI830" s="225">
        <f>IF(N830="nulová",J830,0)</f>
        <v>0</v>
      </c>
      <c r="BJ830" s="18" t="s">
        <v>82</v>
      </c>
      <c r="BK830" s="225">
        <f>ROUND(I830*H830,2)</f>
        <v>0</v>
      </c>
      <c r="BL830" s="18" t="s">
        <v>189</v>
      </c>
      <c r="BM830" s="224" t="s">
        <v>1000</v>
      </c>
    </row>
    <row r="831" s="2" customFormat="1" ht="16.5" customHeight="1">
      <c r="A831" s="39"/>
      <c r="B831" s="40"/>
      <c r="C831" s="270" t="s">
        <v>1001</v>
      </c>
      <c r="D831" s="270" t="s">
        <v>286</v>
      </c>
      <c r="E831" s="271" t="s">
        <v>1002</v>
      </c>
      <c r="F831" s="272" t="s">
        <v>1003</v>
      </c>
      <c r="G831" s="273" t="s">
        <v>226</v>
      </c>
      <c r="H831" s="274">
        <v>0</v>
      </c>
      <c r="I831" s="275"/>
      <c r="J831" s="276">
        <f>ROUND(I831*H831,2)</f>
        <v>0</v>
      </c>
      <c r="K831" s="272" t="s">
        <v>282</v>
      </c>
      <c r="L831" s="277"/>
      <c r="M831" s="278" t="s">
        <v>19</v>
      </c>
      <c r="N831" s="279" t="s">
        <v>46</v>
      </c>
      <c r="O831" s="85"/>
      <c r="P831" s="222">
        <f>O831*H831</f>
        <v>0</v>
      </c>
      <c r="Q831" s="222">
        <v>3.0000000000000001E-05</v>
      </c>
      <c r="R831" s="222">
        <f>Q831*H831</f>
        <v>0</v>
      </c>
      <c r="S831" s="222">
        <v>0</v>
      </c>
      <c r="T831" s="223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24" t="s">
        <v>289</v>
      </c>
      <c r="AT831" s="224" t="s">
        <v>286</v>
      </c>
      <c r="AU831" s="224" t="s">
        <v>84</v>
      </c>
      <c r="AY831" s="18" t="s">
        <v>137</v>
      </c>
      <c r="BE831" s="225">
        <f>IF(N831="základní",J831,0)</f>
        <v>0</v>
      </c>
      <c r="BF831" s="225">
        <f>IF(N831="snížená",J831,0)</f>
        <v>0</v>
      </c>
      <c r="BG831" s="225">
        <f>IF(N831="zákl. přenesená",J831,0)</f>
        <v>0</v>
      </c>
      <c r="BH831" s="225">
        <f>IF(N831="sníž. přenesená",J831,0)</f>
        <v>0</v>
      </c>
      <c r="BI831" s="225">
        <f>IF(N831="nulová",J831,0)</f>
        <v>0</v>
      </c>
      <c r="BJ831" s="18" t="s">
        <v>82</v>
      </c>
      <c r="BK831" s="225">
        <f>ROUND(I831*H831,2)</f>
        <v>0</v>
      </c>
      <c r="BL831" s="18" t="s">
        <v>189</v>
      </c>
      <c r="BM831" s="224" t="s">
        <v>1004</v>
      </c>
    </row>
    <row r="832" s="2" customFormat="1" ht="16.5" customHeight="1">
      <c r="A832" s="39"/>
      <c r="B832" s="40"/>
      <c r="C832" s="270" t="s">
        <v>873</v>
      </c>
      <c r="D832" s="270" t="s">
        <v>286</v>
      </c>
      <c r="E832" s="271" t="s">
        <v>903</v>
      </c>
      <c r="F832" s="272" t="s">
        <v>904</v>
      </c>
      <c r="G832" s="273" t="s">
        <v>226</v>
      </c>
      <c r="H832" s="274">
        <v>0</v>
      </c>
      <c r="I832" s="275"/>
      <c r="J832" s="276">
        <f>ROUND(I832*H832,2)</f>
        <v>0</v>
      </c>
      <c r="K832" s="272" t="s">
        <v>282</v>
      </c>
      <c r="L832" s="277"/>
      <c r="M832" s="278" t="s">
        <v>19</v>
      </c>
      <c r="N832" s="279" t="s">
        <v>46</v>
      </c>
      <c r="O832" s="85"/>
      <c r="P832" s="222">
        <f>O832*H832</f>
        <v>0</v>
      </c>
      <c r="Q832" s="222">
        <v>1.0000000000000001E-05</v>
      </c>
      <c r="R832" s="222">
        <f>Q832*H832</f>
        <v>0</v>
      </c>
      <c r="S832" s="222">
        <v>0</v>
      </c>
      <c r="T832" s="223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24" t="s">
        <v>289</v>
      </c>
      <c r="AT832" s="224" t="s">
        <v>286</v>
      </c>
      <c r="AU832" s="224" t="s">
        <v>84</v>
      </c>
      <c r="AY832" s="18" t="s">
        <v>137</v>
      </c>
      <c r="BE832" s="225">
        <f>IF(N832="základní",J832,0)</f>
        <v>0</v>
      </c>
      <c r="BF832" s="225">
        <f>IF(N832="snížená",J832,0)</f>
        <v>0</v>
      </c>
      <c r="BG832" s="225">
        <f>IF(N832="zákl. přenesená",J832,0)</f>
        <v>0</v>
      </c>
      <c r="BH832" s="225">
        <f>IF(N832="sníž. přenesená",J832,0)</f>
        <v>0</v>
      </c>
      <c r="BI832" s="225">
        <f>IF(N832="nulová",J832,0)</f>
        <v>0</v>
      </c>
      <c r="BJ832" s="18" t="s">
        <v>82</v>
      </c>
      <c r="BK832" s="225">
        <f>ROUND(I832*H832,2)</f>
        <v>0</v>
      </c>
      <c r="BL832" s="18" t="s">
        <v>189</v>
      </c>
      <c r="BM832" s="224" t="s">
        <v>1005</v>
      </c>
    </row>
    <row r="833" s="2" customFormat="1" ht="49.05" customHeight="1">
      <c r="A833" s="39"/>
      <c r="B833" s="40"/>
      <c r="C833" s="213" t="s">
        <v>1006</v>
      </c>
      <c r="D833" s="213" t="s">
        <v>140</v>
      </c>
      <c r="E833" s="214" t="s">
        <v>1007</v>
      </c>
      <c r="F833" s="215" t="s">
        <v>1008</v>
      </c>
      <c r="G833" s="216" t="s">
        <v>226</v>
      </c>
      <c r="H833" s="217">
        <v>18</v>
      </c>
      <c r="I833" s="218"/>
      <c r="J833" s="219">
        <f>ROUND(I833*H833,2)</f>
        <v>0</v>
      </c>
      <c r="K833" s="215" t="s">
        <v>282</v>
      </c>
      <c r="L833" s="45"/>
      <c r="M833" s="220" t="s">
        <v>19</v>
      </c>
      <c r="N833" s="221" t="s">
        <v>46</v>
      </c>
      <c r="O833" s="85"/>
      <c r="P833" s="222">
        <f>O833*H833</f>
        <v>0</v>
      </c>
      <c r="Q833" s="222">
        <v>0</v>
      </c>
      <c r="R833" s="222">
        <f>Q833*H833</f>
        <v>0</v>
      </c>
      <c r="S833" s="222">
        <v>0</v>
      </c>
      <c r="T833" s="223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24" t="s">
        <v>189</v>
      </c>
      <c r="AT833" s="224" t="s">
        <v>140</v>
      </c>
      <c r="AU833" s="224" t="s">
        <v>84</v>
      </c>
      <c r="AY833" s="18" t="s">
        <v>137</v>
      </c>
      <c r="BE833" s="225">
        <f>IF(N833="základní",J833,0)</f>
        <v>0</v>
      </c>
      <c r="BF833" s="225">
        <f>IF(N833="snížená",J833,0)</f>
        <v>0</v>
      </c>
      <c r="BG833" s="225">
        <f>IF(N833="zákl. přenesená",J833,0)</f>
        <v>0</v>
      </c>
      <c r="BH833" s="225">
        <f>IF(N833="sníž. přenesená",J833,0)</f>
        <v>0</v>
      </c>
      <c r="BI833" s="225">
        <f>IF(N833="nulová",J833,0)</f>
        <v>0</v>
      </c>
      <c r="BJ833" s="18" t="s">
        <v>82</v>
      </c>
      <c r="BK833" s="225">
        <f>ROUND(I833*H833,2)</f>
        <v>0</v>
      </c>
      <c r="BL833" s="18" t="s">
        <v>189</v>
      </c>
      <c r="BM833" s="224" t="s">
        <v>1009</v>
      </c>
    </row>
    <row r="834" s="2" customFormat="1">
      <c r="A834" s="39"/>
      <c r="B834" s="40"/>
      <c r="C834" s="41"/>
      <c r="D834" s="268" t="s">
        <v>284</v>
      </c>
      <c r="E834" s="41"/>
      <c r="F834" s="269" t="s">
        <v>1010</v>
      </c>
      <c r="G834" s="41"/>
      <c r="H834" s="41"/>
      <c r="I834" s="228"/>
      <c r="J834" s="41"/>
      <c r="K834" s="41"/>
      <c r="L834" s="45"/>
      <c r="M834" s="229"/>
      <c r="N834" s="230"/>
      <c r="O834" s="85"/>
      <c r="P834" s="85"/>
      <c r="Q834" s="85"/>
      <c r="R834" s="85"/>
      <c r="S834" s="85"/>
      <c r="T834" s="86"/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T834" s="18" t="s">
        <v>284</v>
      </c>
      <c r="AU834" s="18" t="s">
        <v>84</v>
      </c>
    </row>
    <row r="835" s="2" customFormat="1" ht="24.15" customHeight="1">
      <c r="A835" s="39"/>
      <c r="B835" s="40"/>
      <c r="C835" s="270" t="s">
        <v>1011</v>
      </c>
      <c r="D835" s="270" t="s">
        <v>286</v>
      </c>
      <c r="E835" s="271" t="s">
        <v>1012</v>
      </c>
      <c r="F835" s="272" t="s">
        <v>1013</v>
      </c>
      <c r="G835" s="273" t="s">
        <v>226</v>
      </c>
      <c r="H835" s="274">
        <v>18</v>
      </c>
      <c r="I835" s="275"/>
      <c r="J835" s="276">
        <f>ROUND(I835*H835,2)</f>
        <v>0</v>
      </c>
      <c r="K835" s="272" t="s">
        <v>282</v>
      </c>
      <c r="L835" s="277"/>
      <c r="M835" s="278" t="s">
        <v>19</v>
      </c>
      <c r="N835" s="279" t="s">
        <v>46</v>
      </c>
      <c r="O835" s="85"/>
      <c r="P835" s="222">
        <f>O835*H835</f>
        <v>0</v>
      </c>
      <c r="Q835" s="222">
        <v>6.0000000000000002E-05</v>
      </c>
      <c r="R835" s="222">
        <f>Q835*H835</f>
        <v>0.00108</v>
      </c>
      <c r="S835" s="222">
        <v>0</v>
      </c>
      <c r="T835" s="223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24" t="s">
        <v>289</v>
      </c>
      <c r="AT835" s="224" t="s">
        <v>286</v>
      </c>
      <c r="AU835" s="224" t="s">
        <v>84</v>
      </c>
      <c r="AY835" s="18" t="s">
        <v>137</v>
      </c>
      <c r="BE835" s="225">
        <f>IF(N835="základní",J835,0)</f>
        <v>0</v>
      </c>
      <c r="BF835" s="225">
        <f>IF(N835="snížená",J835,0)</f>
        <v>0</v>
      </c>
      <c r="BG835" s="225">
        <f>IF(N835="zákl. přenesená",J835,0)</f>
        <v>0</v>
      </c>
      <c r="BH835" s="225">
        <f>IF(N835="sníž. přenesená",J835,0)</f>
        <v>0</v>
      </c>
      <c r="BI835" s="225">
        <f>IF(N835="nulová",J835,0)</f>
        <v>0</v>
      </c>
      <c r="BJ835" s="18" t="s">
        <v>82</v>
      </c>
      <c r="BK835" s="225">
        <f>ROUND(I835*H835,2)</f>
        <v>0</v>
      </c>
      <c r="BL835" s="18" t="s">
        <v>189</v>
      </c>
      <c r="BM835" s="224" t="s">
        <v>1014</v>
      </c>
    </row>
    <row r="836" s="13" customFormat="1">
      <c r="A836" s="13"/>
      <c r="B836" s="236"/>
      <c r="C836" s="237"/>
      <c r="D836" s="226" t="s">
        <v>228</v>
      </c>
      <c r="E836" s="238" t="s">
        <v>19</v>
      </c>
      <c r="F836" s="239" t="s">
        <v>651</v>
      </c>
      <c r="G836" s="237"/>
      <c r="H836" s="238" t="s">
        <v>19</v>
      </c>
      <c r="I836" s="240"/>
      <c r="J836" s="237"/>
      <c r="K836" s="237"/>
      <c r="L836" s="241"/>
      <c r="M836" s="242"/>
      <c r="N836" s="243"/>
      <c r="O836" s="243"/>
      <c r="P836" s="243"/>
      <c r="Q836" s="243"/>
      <c r="R836" s="243"/>
      <c r="S836" s="243"/>
      <c r="T836" s="244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45" t="s">
        <v>228</v>
      </c>
      <c r="AU836" s="245" t="s">
        <v>84</v>
      </c>
      <c r="AV836" s="13" t="s">
        <v>82</v>
      </c>
      <c r="AW836" s="13" t="s">
        <v>37</v>
      </c>
      <c r="AX836" s="13" t="s">
        <v>75</v>
      </c>
      <c r="AY836" s="245" t="s">
        <v>137</v>
      </c>
    </row>
    <row r="837" s="14" customFormat="1">
      <c r="A837" s="14"/>
      <c r="B837" s="246"/>
      <c r="C837" s="247"/>
      <c r="D837" s="226" t="s">
        <v>228</v>
      </c>
      <c r="E837" s="248" t="s">
        <v>19</v>
      </c>
      <c r="F837" s="249" t="s">
        <v>171</v>
      </c>
      <c r="G837" s="247"/>
      <c r="H837" s="250">
        <v>8</v>
      </c>
      <c r="I837" s="251"/>
      <c r="J837" s="247"/>
      <c r="K837" s="247"/>
      <c r="L837" s="252"/>
      <c r="M837" s="253"/>
      <c r="N837" s="254"/>
      <c r="O837" s="254"/>
      <c r="P837" s="254"/>
      <c r="Q837" s="254"/>
      <c r="R837" s="254"/>
      <c r="S837" s="254"/>
      <c r="T837" s="255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56" t="s">
        <v>228</v>
      </c>
      <c r="AU837" s="256" t="s">
        <v>84</v>
      </c>
      <c r="AV837" s="14" t="s">
        <v>84</v>
      </c>
      <c r="AW837" s="14" t="s">
        <v>37</v>
      </c>
      <c r="AX837" s="14" t="s">
        <v>75</v>
      </c>
      <c r="AY837" s="256" t="s">
        <v>137</v>
      </c>
    </row>
    <row r="838" s="13" customFormat="1">
      <c r="A838" s="13"/>
      <c r="B838" s="236"/>
      <c r="C838" s="237"/>
      <c r="D838" s="226" t="s">
        <v>228</v>
      </c>
      <c r="E838" s="238" t="s">
        <v>19</v>
      </c>
      <c r="F838" s="239" t="s">
        <v>329</v>
      </c>
      <c r="G838" s="237"/>
      <c r="H838" s="238" t="s">
        <v>19</v>
      </c>
      <c r="I838" s="240"/>
      <c r="J838" s="237"/>
      <c r="K838" s="237"/>
      <c r="L838" s="241"/>
      <c r="M838" s="242"/>
      <c r="N838" s="243"/>
      <c r="O838" s="243"/>
      <c r="P838" s="243"/>
      <c r="Q838" s="243"/>
      <c r="R838" s="243"/>
      <c r="S838" s="243"/>
      <c r="T838" s="244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5" t="s">
        <v>228</v>
      </c>
      <c r="AU838" s="245" t="s">
        <v>84</v>
      </c>
      <c r="AV838" s="13" t="s">
        <v>82</v>
      </c>
      <c r="AW838" s="13" t="s">
        <v>37</v>
      </c>
      <c r="AX838" s="13" t="s">
        <v>75</v>
      </c>
      <c r="AY838" s="245" t="s">
        <v>137</v>
      </c>
    </row>
    <row r="839" s="14" customFormat="1">
      <c r="A839" s="14"/>
      <c r="B839" s="246"/>
      <c r="C839" s="247"/>
      <c r="D839" s="226" t="s">
        <v>228</v>
      </c>
      <c r="E839" s="248" t="s">
        <v>19</v>
      </c>
      <c r="F839" s="249" t="s">
        <v>181</v>
      </c>
      <c r="G839" s="247"/>
      <c r="H839" s="250">
        <v>10</v>
      </c>
      <c r="I839" s="251"/>
      <c r="J839" s="247"/>
      <c r="K839" s="247"/>
      <c r="L839" s="252"/>
      <c r="M839" s="253"/>
      <c r="N839" s="254"/>
      <c r="O839" s="254"/>
      <c r="P839" s="254"/>
      <c r="Q839" s="254"/>
      <c r="R839" s="254"/>
      <c r="S839" s="254"/>
      <c r="T839" s="255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56" t="s">
        <v>228</v>
      </c>
      <c r="AU839" s="256" t="s">
        <v>84</v>
      </c>
      <c r="AV839" s="14" t="s">
        <v>84</v>
      </c>
      <c r="AW839" s="14" t="s">
        <v>37</v>
      </c>
      <c r="AX839" s="14" t="s">
        <v>75</v>
      </c>
      <c r="AY839" s="256" t="s">
        <v>137</v>
      </c>
    </row>
    <row r="840" s="15" customFormat="1">
      <c r="A840" s="15"/>
      <c r="B840" s="257"/>
      <c r="C840" s="258"/>
      <c r="D840" s="226" t="s">
        <v>228</v>
      </c>
      <c r="E840" s="259" t="s">
        <v>19</v>
      </c>
      <c r="F840" s="260" t="s">
        <v>237</v>
      </c>
      <c r="G840" s="258"/>
      <c r="H840" s="261">
        <v>18</v>
      </c>
      <c r="I840" s="262"/>
      <c r="J840" s="258"/>
      <c r="K840" s="258"/>
      <c r="L840" s="263"/>
      <c r="M840" s="264"/>
      <c r="N840" s="265"/>
      <c r="O840" s="265"/>
      <c r="P840" s="265"/>
      <c r="Q840" s="265"/>
      <c r="R840" s="265"/>
      <c r="S840" s="265"/>
      <c r="T840" s="266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67" t="s">
        <v>228</v>
      </c>
      <c r="AU840" s="267" t="s">
        <v>84</v>
      </c>
      <c r="AV840" s="15" t="s">
        <v>155</v>
      </c>
      <c r="AW840" s="15" t="s">
        <v>37</v>
      </c>
      <c r="AX840" s="15" t="s">
        <v>82</v>
      </c>
      <c r="AY840" s="267" t="s">
        <v>137</v>
      </c>
    </row>
    <row r="841" s="2" customFormat="1" ht="16.5" customHeight="1">
      <c r="A841" s="39"/>
      <c r="B841" s="40"/>
      <c r="C841" s="270" t="s">
        <v>1015</v>
      </c>
      <c r="D841" s="270" t="s">
        <v>286</v>
      </c>
      <c r="E841" s="271" t="s">
        <v>903</v>
      </c>
      <c r="F841" s="272" t="s">
        <v>904</v>
      </c>
      <c r="G841" s="273" t="s">
        <v>226</v>
      </c>
      <c r="H841" s="274">
        <v>18</v>
      </c>
      <c r="I841" s="275"/>
      <c r="J841" s="276">
        <f>ROUND(I841*H841,2)</f>
        <v>0</v>
      </c>
      <c r="K841" s="272" t="s">
        <v>282</v>
      </c>
      <c r="L841" s="277"/>
      <c r="M841" s="278" t="s">
        <v>19</v>
      </c>
      <c r="N841" s="279" t="s">
        <v>46</v>
      </c>
      <c r="O841" s="85"/>
      <c r="P841" s="222">
        <f>O841*H841</f>
        <v>0</v>
      </c>
      <c r="Q841" s="222">
        <v>1.0000000000000001E-05</v>
      </c>
      <c r="R841" s="222">
        <f>Q841*H841</f>
        <v>0.00018000000000000001</v>
      </c>
      <c r="S841" s="222">
        <v>0</v>
      </c>
      <c r="T841" s="223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24" t="s">
        <v>289</v>
      </c>
      <c r="AT841" s="224" t="s">
        <v>286</v>
      </c>
      <c r="AU841" s="224" t="s">
        <v>84</v>
      </c>
      <c r="AY841" s="18" t="s">
        <v>137</v>
      </c>
      <c r="BE841" s="225">
        <f>IF(N841="základní",J841,0)</f>
        <v>0</v>
      </c>
      <c r="BF841" s="225">
        <f>IF(N841="snížená",J841,0)</f>
        <v>0</v>
      </c>
      <c r="BG841" s="225">
        <f>IF(N841="zákl. přenesená",J841,0)</f>
        <v>0</v>
      </c>
      <c r="BH841" s="225">
        <f>IF(N841="sníž. přenesená",J841,0)</f>
        <v>0</v>
      </c>
      <c r="BI841" s="225">
        <f>IF(N841="nulová",J841,0)</f>
        <v>0</v>
      </c>
      <c r="BJ841" s="18" t="s">
        <v>82</v>
      </c>
      <c r="BK841" s="225">
        <f>ROUND(I841*H841,2)</f>
        <v>0</v>
      </c>
      <c r="BL841" s="18" t="s">
        <v>189</v>
      </c>
      <c r="BM841" s="224" t="s">
        <v>1016</v>
      </c>
    </row>
    <row r="842" s="2" customFormat="1" ht="49.05" customHeight="1">
      <c r="A842" s="39"/>
      <c r="B842" s="40"/>
      <c r="C842" s="213" t="s">
        <v>1017</v>
      </c>
      <c r="D842" s="213" t="s">
        <v>140</v>
      </c>
      <c r="E842" s="214" t="s">
        <v>1018</v>
      </c>
      <c r="F842" s="215" t="s">
        <v>1019</v>
      </c>
      <c r="G842" s="216" t="s">
        <v>226</v>
      </c>
      <c r="H842" s="217">
        <v>83</v>
      </c>
      <c r="I842" s="218"/>
      <c r="J842" s="219">
        <f>ROUND(I842*H842,2)</f>
        <v>0</v>
      </c>
      <c r="K842" s="215" t="s">
        <v>282</v>
      </c>
      <c r="L842" s="45"/>
      <c r="M842" s="220" t="s">
        <v>19</v>
      </c>
      <c r="N842" s="221" t="s">
        <v>46</v>
      </c>
      <c r="O842" s="85"/>
      <c r="P842" s="222">
        <f>O842*H842</f>
        <v>0</v>
      </c>
      <c r="Q842" s="222">
        <v>0</v>
      </c>
      <c r="R842" s="222">
        <f>Q842*H842</f>
        <v>0</v>
      </c>
      <c r="S842" s="222">
        <v>0</v>
      </c>
      <c r="T842" s="223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24" t="s">
        <v>189</v>
      </c>
      <c r="AT842" s="224" t="s">
        <v>140</v>
      </c>
      <c r="AU842" s="224" t="s">
        <v>84</v>
      </c>
      <c r="AY842" s="18" t="s">
        <v>137</v>
      </c>
      <c r="BE842" s="225">
        <f>IF(N842="základní",J842,0)</f>
        <v>0</v>
      </c>
      <c r="BF842" s="225">
        <f>IF(N842="snížená",J842,0)</f>
        <v>0</v>
      </c>
      <c r="BG842" s="225">
        <f>IF(N842="zákl. přenesená",J842,0)</f>
        <v>0</v>
      </c>
      <c r="BH842" s="225">
        <f>IF(N842="sníž. přenesená",J842,0)</f>
        <v>0</v>
      </c>
      <c r="BI842" s="225">
        <f>IF(N842="nulová",J842,0)</f>
        <v>0</v>
      </c>
      <c r="BJ842" s="18" t="s">
        <v>82</v>
      </c>
      <c r="BK842" s="225">
        <f>ROUND(I842*H842,2)</f>
        <v>0</v>
      </c>
      <c r="BL842" s="18" t="s">
        <v>189</v>
      </c>
      <c r="BM842" s="224" t="s">
        <v>1020</v>
      </c>
    </row>
    <row r="843" s="2" customFormat="1">
      <c r="A843" s="39"/>
      <c r="B843" s="40"/>
      <c r="C843" s="41"/>
      <c r="D843" s="268" t="s">
        <v>284</v>
      </c>
      <c r="E843" s="41"/>
      <c r="F843" s="269" t="s">
        <v>1021</v>
      </c>
      <c r="G843" s="41"/>
      <c r="H843" s="41"/>
      <c r="I843" s="228"/>
      <c r="J843" s="41"/>
      <c r="K843" s="41"/>
      <c r="L843" s="45"/>
      <c r="M843" s="229"/>
      <c r="N843" s="230"/>
      <c r="O843" s="85"/>
      <c r="P843" s="85"/>
      <c r="Q843" s="85"/>
      <c r="R843" s="85"/>
      <c r="S843" s="85"/>
      <c r="T843" s="86"/>
      <c r="U843" s="39"/>
      <c r="V843" s="39"/>
      <c r="W843" s="39"/>
      <c r="X843" s="39"/>
      <c r="Y843" s="39"/>
      <c r="Z843" s="39"/>
      <c r="AA843" s="39"/>
      <c r="AB843" s="39"/>
      <c r="AC843" s="39"/>
      <c r="AD843" s="39"/>
      <c r="AE843" s="39"/>
      <c r="AT843" s="18" t="s">
        <v>284</v>
      </c>
      <c r="AU843" s="18" t="s">
        <v>84</v>
      </c>
    </row>
    <row r="844" s="2" customFormat="1" ht="24.15" customHeight="1">
      <c r="A844" s="39"/>
      <c r="B844" s="40"/>
      <c r="C844" s="270" t="s">
        <v>1022</v>
      </c>
      <c r="D844" s="270" t="s">
        <v>286</v>
      </c>
      <c r="E844" s="271" t="s">
        <v>1023</v>
      </c>
      <c r="F844" s="272" t="s">
        <v>1024</v>
      </c>
      <c r="G844" s="273" t="s">
        <v>226</v>
      </c>
      <c r="H844" s="274">
        <v>83</v>
      </c>
      <c r="I844" s="275"/>
      <c r="J844" s="276">
        <f>ROUND(I844*H844,2)</f>
        <v>0</v>
      </c>
      <c r="K844" s="272" t="s">
        <v>282</v>
      </c>
      <c r="L844" s="277"/>
      <c r="M844" s="278" t="s">
        <v>19</v>
      </c>
      <c r="N844" s="279" t="s">
        <v>46</v>
      </c>
      <c r="O844" s="85"/>
      <c r="P844" s="222">
        <f>O844*H844</f>
        <v>0</v>
      </c>
      <c r="Q844" s="222">
        <v>0.00010000000000000001</v>
      </c>
      <c r="R844" s="222">
        <f>Q844*H844</f>
        <v>0.0083000000000000001</v>
      </c>
      <c r="S844" s="222">
        <v>0</v>
      </c>
      <c r="T844" s="223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24" t="s">
        <v>289</v>
      </c>
      <c r="AT844" s="224" t="s">
        <v>286</v>
      </c>
      <c r="AU844" s="224" t="s">
        <v>84</v>
      </c>
      <c r="AY844" s="18" t="s">
        <v>137</v>
      </c>
      <c r="BE844" s="225">
        <f>IF(N844="základní",J844,0)</f>
        <v>0</v>
      </c>
      <c r="BF844" s="225">
        <f>IF(N844="snížená",J844,0)</f>
        <v>0</v>
      </c>
      <c r="BG844" s="225">
        <f>IF(N844="zákl. přenesená",J844,0)</f>
        <v>0</v>
      </c>
      <c r="BH844" s="225">
        <f>IF(N844="sníž. přenesená",J844,0)</f>
        <v>0</v>
      </c>
      <c r="BI844" s="225">
        <f>IF(N844="nulová",J844,0)</f>
        <v>0</v>
      </c>
      <c r="BJ844" s="18" t="s">
        <v>82</v>
      </c>
      <c r="BK844" s="225">
        <f>ROUND(I844*H844,2)</f>
        <v>0</v>
      </c>
      <c r="BL844" s="18" t="s">
        <v>189</v>
      </c>
      <c r="BM844" s="224" t="s">
        <v>1025</v>
      </c>
    </row>
    <row r="845" s="13" customFormat="1">
      <c r="A845" s="13"/>
      <c r="B845" s="236"/>
      <c r="C845" s="237"/>
      <c r="D845" s="226" t="s">
        <v>228</v>
      </c>
      <c r="E845" s="238" t="s">
        <v>19</v>
      </c>
      <c r="F845" s="239" t="s">
        <v>651</v>
      </c>
      <c r="G845" s="237"/>
      <c r="H845" s="238" t="s">
        <v>19</v>
      </c>
      <c r="I845" s="240"/>
      <c r="J845" s="237"/>
      <c r="K845" s="237"/>
      <c r="L845" s="241"/>
      <c r="M845" s="242"/>
      <c r="N845" s="243"/>
      <c r="O845" s="243"/>
      <c r="P845" s="243"/>
      <c r="Q845" s="243"/>
      <c r="R845" s="243"/>
      <c r="S845" s="243"/>
      <c r="T845" s="244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5" t="s">
        <v>228</v>
      </c>
      <c r="AU845" s="245" t="s">
        <v>84</v>
      </c>
      <c r="AV845" s="13" t="s">
        <v>82</v>
      </c>
      <c r="AW845" s="13" t="s">
        <v>37</v>
      </c>
      <c r="AX845" s="13" t="s">
        <v>75</v>
      </c>
      <c r="AY845" s="245" t="s">
        <v>137</v>
      </c>
    </row>
    <row r="846" s="14" customFormat="1">
      <c r="A846" s="14"/>
      <c r="B846" s="246"/>
      <c r="C846" s="247"/>
      <c r="D846" s="226" t="s">
        <v>228</v>
      </c>
      <c r="E846" s="248" t="s">
        <v>19</v>
      </c>
      <c r="F846" s="249" t="s">
        <v>330</v>
      </c>
      <c r="G846" s="247"/>
      <c r="H846" s="250">
        <v>22</v>
      </c>
      <c r="I846" s="251"/>
      <c r="J846" s="247"/>
      <c r="K846" s="247"/>
      <c r="L846" s="252"/>
      <c r="M846" s="253"/>
      <c r="N846" s="254"/>
      <c r="O846" s="254"/>
      <c r="P846" s="254"/>
      <c r="Q846" s="254"/>
      <c r="R846" s="254"/>
      <c r="S846" s="254"/>
      <c r="T846" s="255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4"/>
      <c r="AT846" s="256" t="s">
        <v>228</v>
      </c>
      <c r="AU846" s="256" t="s">
        <v>84</v>
      </c>
      <c r="AV846" s="14" t="s">
        <v>84</v>
      </c>
      <c r="AW846" s="14" t="s">
        <v>37</v>
      </c>
      <c r="AX846" s="14" t="s">
        <v>75</v>
      </c>
      <c r="AY846" s="256" t="s">
        <v>137</v>
      </c>
    </row>
    <row r="847" s="13" customFormat="1">
      <c r="A847" s="13"/>
      <c r="B847" s="236"/>
      <c r="C847" s="237"/>
      <c r="D847" s="226" t="s">
        <v>228</v>
      </c>
      <c r="E847" s="238" t="s">
        <v>19</v>
      </c>
      <c r="F847" s="239" t="s">
        <v>329</v>
      </c>
      <c r="G847" s="237"/>
      <c r="H847" s="238" t="s">
        <v>19</v>
      </c>
      <c r="I847" s="240"/>
      <c r="J847" s="237"/>
      <c r="K847" s="237"/>
      <c r="L847" s="241"/>
      <c r="M847" s="242"/>
      <c r="N847" s="243"/>
      <c r="O847" s="243"/>
      <c r="P847" s="243"/>
      <c r="Q847" s="243"/>
      <c r="R847" s="243"/>
      <c r="S847" s="243"/>
      <c r="T847" s="244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5" t="s">
        <v>228</v>
      </c>
      <c r="AU847" s="245" t="s">
        <v>84</v>
      </c>
      <c r="AV847" s="13" t="s">
        <v>82</v>
      </c>
      <c r="AW847" s="13" t="s">
        <v>37</v>
      </c>
      <c r="AX847" s="13" t="s">
        <v>75</v>
      </c>
      <c r="AY847" s="245" t="s">
        <v>137</v>
      </c>
    </row>
    <row r="848" s="14" customFormat="1">
      <c r="A848" s="14"/>
      <c r="B848" s="246"/>
      <c r="C848" s="247"/>
      <c r="D848" s="226" t="s">
        <v>228</v>
      </c>
      <c r="E848" s="248" t="s">
        <v>19</v>
      </c>
      <c r="F848" s="249" t="s">
        <v>533</v>
      </c>
      <c r="G848" s="247"/>
      <c r="H848" s="250">
        <v>61</v>
      </c>
      <c r="I848" s="251"/>
      <c r="J848" s="247"/>
      <c r="K848" s="247"/>
      <c r="L848" s="252"/>
      <c r="M848" s="253"/>
      <c r="N848" s="254"/>
      <c r="O848" s="254"/>
      <c r="P848" s="254"/>
      <c r="Q848" s="254"/>
      <c r="R848" s="254"/>
      <c r="S848" s="254"/>
      <c r="T848" s="255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6" t="s">
        <v>228</v>
      </c>
      <c r="AU848" s="256" t="s">
        <v>84</v>
      </c>
      <c r="AV848" s="14" t="s">
        <v>84</v>
      </c>
      <c r="AW848" s="14" t="s">
        <v>37</v>
      </c>
      <c r="AX848" s="14" t="s">
        <v>75</v>
      </c>
      <c r="AY848" s="256" t="s">
        <v>137</v>
      </c>
    </row>
    <row r="849" s="15" customFormat="1">
      <c r="A849" s="15"/>
      <c r="B849" s="257"/>
      <c r="C849" s="258"/>
      <c r="D849" s="226" t="s">
        <v>228</v>
      </c>
      <c r="E849" s="259" t="s">
        <v>19</v>
      </c>
      <c r="F849" s="260" t="s">
        <v>237</v>
      </c>
      <c r="G849" s="258"/>
      <c r="H849" s="261">
        <v>83</v>
      </c>
      <c r="I849" s="262"/>
      <c r="J849" s="258"/>
      <c r="K849" s="258"/>
      <c r="L849" s="263"/>
      <c r="M849" s="264"/>
      <c r="N849" s="265"/>
      <c r="O849" s="265"/>
      <c r="P849" s="265"/>
      <c r="Q849" s="265"/>
      <c r="R849" s="265"/>
      <c r="S849" s="265"/>
      <c r="T849" s="266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67" t="s">
        <v>228</v>
      </c>
      <c r="AU849" s="267" t="s">
        <v>84</v>
      </c>
      <c r="AV849" s="15" t="s">
        <v>155</v>
      </c>
      <c r="AW849" s="15" t="s">
        <v>37</v>
      </c>
      <c r="AX849" s="15" t="s">
        <v>82</v>
      </c>
      <c r="AY849" s="267" t="s">
        <v>137</v>
      </c>
    </row>
    <row r="850" s="2" customFormat="1" ht="33" customHeight="1">
      <c r="A850" s="39"/>
      <c r="B850" s="40"/>
      <c r="C850" s="213" t="s">
        <v>1026</v>
      </c>
      <c r="D850" s="213" t="s">
        <v>140</v>
      </c>
      <c r="E850" s="214" t="s">
        <v>1027</v>
      </c>
      <c r="F850" s="215" t="s">
        <v>1028</v>
      </c>
      <c r="G850" s="216" t="s">
        <v>226</v>
      </c>
      <c r="H850" s="217">
        <v>1</v>
      </c>
      <c r="I850" s="218"/>
      <c r="J850" s="219">
        <f>ROUND(I850*H850,2)</f>
        <v>0</v>
      </c>
      <c r="K850" s="215" t="s">
        <v>282</v>
      </c>
      <c r="L850" s="45"/>
      <c r="M850" s="220" t="s">
        <v>19</v>
      </c>
      <c r="N850" s="221" t="s">
        <v>46</v>
      </c>
      <c r="O850" s="85"/>
      <c r="P850" s="222">
        <f>O850*H850</f>
        <v>0</v>
      </c>
      <c r="Q850" s="222">
        <v>0</v>
      </c>
      <c r="R850" s="222">
        <f>Q850*H850</f>
        <v>0</v>
      </c>
      <c r="S850" s="222">
        <v>0</v>
      </c>
      <c r="T850" s="223">
        <f>S850*H850</f>
        <v>0</v>
      </c>
      <c r="U850" s="39"/>
      <c r="V850" s="39"/>
      <c r="W850" s="39"/>
      <c r="X850" s="39"/>
      <c r="Y850" s="39"/>
      <c r="Z850" s="39"/>
      <c r="AA850" s="39"/>
      <c r="AB850" s="39"/>
      <c r="AC850" s="39"/>
      <c r="AD850" s="39"/>
      <c r="AE850" s="39"/>
      <c r="AR850" s="224" t="s">
        <v>189</v>
      </c>
      <c r="AT850" s="224" t="s">
        <v>140</v>
      </c>
      <c r="AU850" s="224" t="s">
        <v>84</v>
      </c>
      <c r="AY850" s="18" t="s">
        <v>137</v>
      </c>
      <c r="BE850" s="225">
        <f>IF(N850="základní",J850,0)</f>
        <v>0</v>
      </c>
      <c r="BF850" s="225">
        <f>IF(N850="snížená",J850,0)</f>
        <v>0</v>
      </c>
      <c r="BG850" s="225">
        <f>IF(N850="zákl. přenesená",J850,0)</f>
        <v>0</v>
      </c>
      <c r="BH850" s="225">
        <f>IF(N850="sníž. přenesená",J850,0)</f>
        <v>0</v>
      </c>
      <c r="BI850" s="225">
        <f>IF(N850="nulová",J850,0)</f>
        <v>0</v>
      </c>
      <c r="BJ850" s="18" t="s">
        <v>82</v>
      </c>
      <c r="BK850" s="225">
        <f>ROUND(I850*H850,2)</f>
        <v>0</v>
      </c>
      <c r="BL850" s="18" t="s">
        <v>189</v>
      </c>
      <c r="BM850" s="224" t="s">
        <v>1029</v>
      </c>
    </row>
    <row r="851" s="2" customFormat="1">
      <c r="A851" s="39"/>
      <c r="B851" s="40"/>
      <c r="C851" s="41"/>
      <c r="D851" s="268" t="s">
        <v>284</v>
      </c>
      <c r="E851" s="41"/>
      <c r="F851" s="269" t="s">
        <v>1030</v>
      </c>
      <c r="G851" s="41"/>
      <c r="H851" s="41"/>
      <c r="I851" s="228"/>
      <c r="J851" s="41"/>
      <c r="K851" s="41"/>
      <c r="L851" s="45"/>
      <c r="M851" s="229"/>
      <c r="N851" s="230"/>
      <c r="O851" s="85"/>
      <c r="P851" s="85"/>
      <c r="Q851" s="85"/>
      <c r="R851" s="85"/>
      <c r="S851" s="85"/>
      <c r="T851" s="86"/>
      <c r="U851" s="39"/>
      <c r="V851" s="39"/>
      <c r="W851" s="39"/>
      <c r="X851" s="39"/>
      <c r="Y851" s="39"/>
      <c r="Z851" s="39"/>
      <c r="AA851" s="39"/>
      <c r="AB851" s="39"/>
      <c r="AC851" s="39"/>
      <c r="AD851" s="39"/>
      <c r="AE851" s="39"/>
      <c r="AT851" s="18" t="s">
        <v>284</v>
      </c>
      <c r="AU851" s="18" t="s">
        <v>84</v>
      </c>
    </row>
    <row r="852" s="2" customFormat="1" ht="24.15" customHeight="1">
      <c r="A852" s="39"/>
      <c r="B852" s="40"/>
      <c r="C852" s="270" t="s">
        <v>1031</v>
      </c>
      <c r="D852" s="270" t="s">
        <v>286</v>
      </c>
      <c r="E852" s="271" t="s">
        <v>1032</v>
      </c>
      <c r="F852" s="272" t="s">
        <v>1033</v>
      </c>
      <c r="G852" s="273" t="s">
        <v>226</v>
      </c>
      <c r="H852" s="274">
        <v>1</v>
      </c>
      <c r="I852" s="275"/>
      <c r="J852" s="276">
        <f>ROUND(I852*H852,2)</f>
        <v>0</v>
      </c>
      <c r="K852" s="272" t="s">
        <v>282</v>
      </c>
      <c r="L852" s="277"/>
      <c r="M852" s="278" t="s">
        <v>19</v>
      </c>
      <c r="N852" s="279" t="s">
        <v>46</v>
      </c>
      <c r="O852" s="85"/>
      <c r="P852" s="222">
        <f>O852*H852</f>
        <v>0</v>
      </c>
      <c r="Q852" s="222">
        <v>0.00025000000000000001</v>
      </c>
      <c r="R852" s="222">
        <f>Q852*H852</f>
        <v>0.00025000000000000001</v>
      </c>
      <c r="S852" s="222">
        <v>0</v>
      </c>
      <c r="T852" s="223">
        <f>S852*H852</f>
        <v>0</v>
      </c>
      <c r="U852" s="39"/>
      <c r="V852" s="39"/>
      <c r="W852" s="39"/>
      <c r="X852" s="39"/>
      <c r="Y852" s="39"/>
      <c r="Z852" s="39"/>
      <c r="AA852" s="39"/>
      <c r="AB852" s="39"/>
      <c r="AC852" s="39"/>
      <c r="AD852" s="39"/>
      <c r="AE852" s="39"/>
      <c r="AR852" s="224" t="s">
        <v>289</v>
      </c>
      <c r="AT852" s="224" t="s">
        <v>286</v>
      </c>
      <c r="AU852" s="224" t="s">
        <v>84</v>
      </c>
      <c r="AY852" s="18" t="s">
        <v>137</v>
      </c>
      <c r="BE852" s="225">
        <f>IF(N852="základní",J852,0)</f>
        <v>0</v>
      </c>
      <c r="BF852" s="225">
        <f>IF(N852="snížená",J852,0)</f>
        <v>0</v>
      </c>
      <c r="BG852" s="225">
        <f>IF(N852="zákl. přenesená",J852,0)</f>
        <v>0</v>
      </c>
      <c r="BH852" s="225">
        <f>IF(N852="sníž. přenesená",J852,0)</f>
        <v>0</v>
      </c>
      <c r="BI852" s="225">
        <f>IF(N852="nulová",J852,0)</f>
        <v>0</v>
      </c>
      <c r="BJ852" s="18" t="s">
        <v>82</v>
      </c>
      <c r="BK852" s="225">
        <f>ROUND(I852*H852,2)</f>
        <v>0</v>
      </c>
      <c r="BL852" s="18" t="s">
        <v>189</v>
      </c>
      <c r="BM852" s="224" t="s">
        <v>1034</v>
      </c>
    </row>
    <row r="853" s="13" customFormat="1">
      <c r="A853" s="13"/>
      <c r="B853" s="236"/>
      <c r="C853" s="237"/>
      <c r="D853" s="226" t="s">
        <v>228</v>
      </c>
      <c r="E853" s="238" t="s">
        <v>19</v>
      </c>
      <c r="F853" s="239" t="s">
        <v>651</v>
      </c>
      <c r="G853" s="237"/>
      <c r="H853" s="238" t="s">
        <v>19</v>
      </c>
      <c r="I853" s="240"/>
      <c r="J853" s="237"/>
      <c r="K853" s="237"/>
      <c r="L853" s="241"/>
      <c r="M853" s="242"/>
      <c r="N853" s="243"/>
      <c r="O853" s="243"/>
      <c r="P853" s="243"/>
      <c r="Q853" s="243"/>
      <c r="R853" s="243"/>
      <c r="S853" s="243"/>
      <c r="T853" s="244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5" t="s">
        <v>228</v>
      </c>
      <c r="AU853" s="245" t="s">
        <v>84</v>
      </c>
      <c r="AV853" s="13" t="s">
        <v>82</v>
      </c>
      <c r="AW853" s="13" t="s">
        <v>37</v>
      </c>
      <c r="AX853" s="13" t="s">
        <v>75</v>
      </c>
      <c r="AY853" s="245" t="s">
        <v>137</v>
      </c>
    </row>
    <row r="854" s="14" customFormat="1">
      <c r="A854" s="14"/>
      <c r="B854" s="246"/>
      <c r="C854" s="247"/>
      <c r="D854" s="226" t="s">
        <v>228</v>
      </c>
      <c r="E854" s="248" t="s">
        <v>19</v>
      </c>
      <c r="F854" s="249" t="s">
        <v>82</v>
      </c>
      <c r="G854" s="247"/>
      <c r="H854" s="250">
        <v>1</v>
      </c>
      <c r="I854" s="251"/>
      <c r="J854" s="247"/>
      <c r="K854" s="247"/>
      <c r="L854" s="252"/>
      <c r="M854" s="253"/>
      <c r="N854" s="254"/>
      <c r="O854" s="254"/>
      <c r="P854" s="254"/>
      <c r="Q854" s="254"/>
      <c r="R854" s="254"/>
      <c r="S854" s="254"/>
      <c r="T854" s="255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6" t="s">
        <v>228</v>
      </c>
      <c r="AU854" s="256" t="s">
        <v>84</v>
      </c>
      <c r="AV854" s="14" t="s">
        <v>84</v>
      </c>
      <c r="AW854" s="14" t="s">
        <v>37</v>
      </c>
      <c r="AX854" s="14" t="s">
        <v>75</v>
      </c>
      <c r="AY854" s="256" t="s">
        <v>137</v>
      </c>
    </row>
    <row r="855" s="13" customFormat="1">
      <c r="A855" s="13"/>
      <c r="B855" s="236"/>
      <c r="C855" s="237"/>
      <c r="D855" s="226" t="s">
        <v>228</v>
      </c>
      <c r="E855" s="238" t="s">
        <v>19</v>
      </c>
      <c r="F855" s="239" t="s">
        <v>329</v>
      </c>
      <c r="G855" s="237"/>
      <c r="H855" s="238" t="s">
        <v>19</v>
      </c>
      <c r="I855" s="240"/>
      <c r="J855" s="237"/>
      <c r="K855" s="237"/>
      <c r="L855" s="241"/>
      <c r="M855" s="242"/>
      <c r="N855" s="243"/>
      <c r="O855" s="243"/>
      <c r="P855" s="243"/>
      <c r="Q855" s="243"/>
      <c r="R855" s="243"/>
      <c r="S855" s="243"/>
      <c r="T855" s="244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5" t="s">
        <v>228</v>
      </c>
      <c r="AU855" s="245" t="s">
        <v>84</v>
      </c>
      <c r="AV855" s="13" t="s">
        <v>82</v>
      </c>
      <c r="AW855" s="13" t="s">
        <v>37</v>
      </c>
      <c r="AX855" s="13" t="s">
        <v>75</v>
      </c>
      <c r="AY855" s="245" t="s">
        <v>137</v>
      </c>
    </row>
    <row r="856" s="14" customFormat="1">
      <c r="A856" s="14"/>
      <c r="B856" s="246"/>
      <c r="C856" s="247"/>
      <c r="D856" s="226" t="s">
        <v>228</v>
      </c>
      <c r="E856" s="248" t="s">
        <v>19</v>
      </c>
      <c r="F856" s="249" t="s">
        <v>75</v>
      </c>
      <c r="G856" s="247"/>
      <c r="H856" s="250">
        <v>0</v>
      </c>
      <c r="I856" s="251"/>
      <c r="J856" s="247"/>
      <c r="K856" s="247"/>
      <c r="L856" s="252"/>
      <c r="M856" s="253"/>
      <c r="N856" s="254"/>
      <c r="O856" s="254"/>
      <c r="P856" s="254"/>
      <c r="Q856" s="254"/>
      <c r="R856" s="254"/>
      <c r="S856" s="254"/>
      <c r="T856" s="255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6" t="s">
        <v>228</v>
      </c>
      <c r="AU856" s="256" t="s">
        <v>84</v>
      </c>
      <c r="AV856" s="14" t="s">
        <v>84</v>
      </c>
      <c r="AW856" s="14" t="s">
        <v>37</v>
      </c>
      <c r="AX856" s="14" t="s">
        <v>75</v>
      </c>
      <c r="AY856" s="256" t="s">
        <v>137</v>
      </c>
    </row>
    <row r="857" s="15" customFormat="1">
      <c r="A857" s="15"/>
      <c r="B857" s="257"/>
      <c r="C857" s="258"/>
      <c r="D857" s="226" t="s">
        <v>228</v>
      </c>
      <c r="E857" s="259" t="s">
        <v>19</v>
      </c>
      <c r="F857" s="260" t="s">
        <v>237</v>
      </c>
      <c r="G857" s="258"/>
      <c r="H857" s="261">
        <v>1</v>
      </c>
      <c r="I857" s="262"/>
      <c r="J857" s="258"/>
      <c r="K857" s="258"/>
      <c r="L857" s="263"/>
      <c r="M857" s="264"/>
      <c r="N857" s="265"/>
      <c r="O857" s="265"/>
      <c r="P857" s="265"/>
      <c r="Q857" s="265"/>
      <c r="R857" s="265"/>
      <c r="S857" s="265"/>
      <c r="T857" s="266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67" t="s">
        <v>228</v>
      </c>
      <c r="AU857" s="267" t="s">
        <v>84</v>
      </c>
      <c r="AV857" s="15" t="s">
        <v>155</v>
      </c>
      <c r="AW857" s="15" t="s">
        <v>37</v>
      </c>
      <c r="AX857" s="15" t="s">
        <v>82</v>
      </c>
      <c r="AY857" s="267" t="s">
        <v>137</v>
      </c>
    </row>
    <row r="858" s="2" customFormat="1" ht="37.8" customHeight="1">
      <c r="A858" s="39"/>
      <c r="B858" s="40"/>
      <c r="C858" s="213" t="s">
        <v>1035</v>
      </c>
      <c r="D858" s="213" t="s">
        <v>140</v>
      </c>
      <c r="E858" s="214" t="s">
        <v>1036</v>
      </c>
      <c r="F858" s="215" t="s">
        <v>1037</v>
      </c>
      <c r="G858" s="216" t="s">
        <v>226</v>
      </c>
      <c r="H858" s="217">
        <v>1</v>
      </c>
      <c r="I858" s="218"/>
      <c r="J858" s="219">
        <f>ROUND(I858*H858,2)</f>
        <v>0</v>
      </c>
      <c r="K858" s="215" t="s">
        <v>282</v>
      </c>
      <c r="L858" s="45"/>
      <c r="M858" s="220" t="s">
        <v>19</v>
      </c>
      <c r="N858" s="221" t="s">
        <v>46</v>
      </c>
      <c r="O858" s="85"/>
      <c r="P858" s="222">
        <f>O858*H858</f>
        <v>0</v>
      </c>
      <c r="Q858" s="222">
        <v>0</v>
      </c>
      <c r="R858" s="222">
        <f>Q858*H858</f>
        <v>0</v>
      </c>
      <c r="S858" s="222">
        <v>0</v>
      </c>
      <c r="T858" s="223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24" t="s">
        <v>189</v>
      </c>
      <c r="AT858" s="224" t="s">
        <v>140</v>
      </c>
      <c r="AU858" s="224" t="s">
        <v>84</v>
      </c>
      <c r="AY858" s="18" t="s">
        <v>137</v>
      </c>
      <c r="BE858" s="225">
        <f>IF(N858="základní",J858,0)</f>
        <v>0</v>
      </c>
      <c r="BF858" s="225">
        <f>IF(N858="snížená",J858,0)</f>
        <v>0</v>
      </c>
      <c r="BG858" s="225">
        <f>IF(N858="zákl. přenesená",J858,0)</f>
        <v>0</v>
      </c>
      <c r="BH858" s="225">
        <f>IF(N858="sníž. přenesená",J858,0)</f>
        <v>0</v>
      </c>
      <c r="BI858" s="225">
        <f>IF(N858="nulová",J858,0)</f>
        <v>0</v>
      </c>
      <c r="BJ858" s="18" t="s">
        <v>82</v>
      </c>
      <c r="BK858" s="225">
        <f>ROUND(I858*H858,2)</f>
        <v>0</v>
      </c>
      <c r="BL858" s="18" t="s">
        <v>189</v>
      </c>
      <c r="BM858" s="224" t="s">
        <v>1038</v>
      </c>
    </row>
    <row r="859" s="2" customFormat="1">
      <c r="A859" s="39"/>
      <c r="B859" s="40"/>
      <c r="C859" s="41"/>
      <c r="D859" s="268" t="s">
        <v>284</v>
      </c>
      <c r="E859" s="41"/>
      <c r="F859" s="269" t="s">
        <v>1039</v>
      </c>
      <c r="G859" s="41"/>
      <c r="H859" s="41"/>
      <c r="I859" s="228"/>
      <c r="J859" s="41"/>
      <c r="K859" s="41"/>
      <c r="L859" s="45"/>
      <c r="M859" s="229"/>
      <c r="N859" s="230"/>
      <c r="O859" s="85"/>
      <c r="P859" s="85"/>
      <c r="Q859" s="85"/>
      <c r="R859" s="85"/>
      <c r="S859" s="85"/>
      <c r="T859" s="86"/>
      <c r="U859" s="39"/>
      <c r="V859" s="39"/>
      <c r="W859" s="39"/>
      <c r="X859" s="39"/>
      <c r="Y859" s="39"/>
      <c r="Z859" s="39"/>
      <c r="AA859" s="39"/>
      <c r="AB859" s="39"/>
      <c r="AC859" s="39"/>
      <c r="AD859" s="39"/>
      <c r="AE859" s="39"/>
      <c r="AT859" s="18" t="s">
        <v>284</v>
      </c>
      <c r="AU859" s="18" t="s">
        <v>84</v>
      </c>
    </row>
    <row r="860" s="2" customFormat="1" ht="24.15" customHeight="1">
      <c r="A860" s="39"/>
      <c r="B860" s="40"/>
      <c r="C860" s="270" t="s">
        <v>1040</v>
      </c>
      <c r="D860" s="270" t="s">
        <v>286</v>
      </c>
      <c r="E860" s="271" t="s">
        <v>1041</v>
      </c>
      <c r="F860" s="272" t="s">
        <v>1042</v>
      </c>
      <c r="G860" s="273" t="s">
        <v>226</v>
      </c>
      <c r="H860" s="274">
        <v>1</v>
      </c>
      <c r="I860" s="275"/>
      <c r="J860" s="276">
        <f>ROUND(I860*H860,2)</f>
        <v>0</v>
      </c>
      <c r="K860" s="272" t="s">
        <v>19</v>
      </c>
      <c r="L860" s="277"/>
      <c r="M860" s="278" t="s">
        <v>19</v>
      </c>
      <c r="N860" s="279" t="s">
        <v>46</v>
      </c>
      <c r="O860" s="85"/>
      <c r="P860" s="222">
        <f>O860*H860</f>
        <v>0</v>
      </c>
      <c r="Q860" s="222">
        <v>0.00016000000000000001</v>
      </c>
      <c r="R860" s="222">
        <f>Q860*H860</f>
        <v>0.00016000000000000001</v>
      </c>
      <c r="S860" s="222">
        <v>0</v>
      </c>
      <c r="T860" s="223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224" t="s">
        <v>289</v>
      </c>
      <c r="AT860" s="224" t="s">
        <v>286</v>
      </c>
      <c r="AU860" s="224" t="s">
        <v>84</v>
      </c>
      <c r="AY860" s="18" t="s">
        <v>137</v>
      </c>
      <c r="BE860" s="225">
        <f>IF(N860="základní",J860,0)</f>
        <v>0</v>
      </c>
      <c r="BF860" s="225">
        <f>IF(N860="snížená",J860,0)</f>
        <v>0</v>
      </c>
      <c r="BG860" s="225">
        <f>IF(N860="zákl. přenesená",J860,0)</f>
        <v>0</v>
      </c>
      <c r="BH860" s="225">
        <f>IF(N860="sníž. přenesená",J860,0)</f>
        <v>0</v>
      </c>
      <c r="BI860" s="225">
        <f>IF(N860="nulová",J860,0)</f>
        <v>0</v>
      </c>
      <c r="BJ860" s="18" t="s">
        <v>82</v>
      </c>
      <c r="BK860" s="225">
        <f>ROUND(I860*H860,2)</f>
        <v>0</v>
      </c>
      <c r="BL860" s="18" t="s">
        <v>189</v>
      </c>
      <c r="BM860" s="224" t="s">
        <v>1043</v>
      </c>
    </row>
    <row r="861" s="13" customFormat="1">
      <c r="A861" s="13"/>
      <c r="B861" s="236"/>
      <c r="C861" s="237"/>
      <c r="D861" s="226" t="s">
        <v>228</v>
      </c>
      <c r="E861" s="238" t="s">
        <v>19</v>
      </c>
      <c r="F861" s="239" t="s">
        <v>651</v>
      </c>
      <c r="G861" s="237"/>
      <c r="H861" s="238" t="s">
        <v>19</v>
      </c>
      <c r="I861" s="240"/>
      <c r="J861" s="237"/>
      <c r="K861" s="237"/>
      <c r="L861" s="241"/>
      <c r="M861" s="242"/>
      <c r="N861" s="243"/>
      <c r="O861" s="243"/>
      <c r="P861" s="243"/>
      <c r="Q861" s="243"/>
      <c r="R861" s="243"/>
      <c r="S861" s="243"/>
      <c r="T861" s="244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5" t="s">
        <v>228</v>
      </c>
      <c r="AU861" s="245" t="s">
        <v>84</v>
      </c>
      <c r="AV861" s="13" t="s">
        <v>82</v>
      </c>
      <c r="AW861" s="13" t="s">
        <v>37</v>
      </c>
      <c r="AX861" s="13" t="s">
        <v>75</v>
      </c>
      <c r="AY861" s="245" t="s">
        <v>137</v>
      </c>
    </row>
    <row r="862" s="14" customFormat="1">
      <c r="A862" s="14"/>
      <c r="B862" s="246"/>
      <c r="C862" s="247"/>
      <c r="D862" s="226" t="s">
        <v>228</v>
      </c>
      <c r="E862" s="248" t="s">
        <v>19</v>
      </c>
      <c r="F862" s="249" t="s">
        <v>82</v>
      </c>
      <c r="G862" s="247"/>
      <c r="H862" s="250">
        <v>1</v>
      </c>
      <c r="I862" s="251"/>
      <c r="J862" s="247"/>
      <c r="K862" s="247"/>
      <c r="L862" s="252"/>
      <c r="M862" s="253"/>
      <c r="N862" s="254"/>
      <c r="O862" s="254"/>
      <c r="P862" s="254"/>
      <c r="Q862" s="254"/>
      <c r="R862" s="254"/>
      <c r="S862" s="254"/>
      <c r="T862" s="255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56" t="s">
        <v>228</v>
      </c>
      <c r="AU862" s="256" t="s">
        <v>84</v>
      </c>
      <c r="AV862" s="14" t="s">
        <v>84</v>
      </c>
      <c r="AW862" s="14" t="s">
        <v>37</v>
      </c>
      <c r="AX862" s="14" t="s">
        <v>75</v>
      </c>
      <c r="AY862" s="256" t="s">
        <v>137</v>
      </c>
    </row>
    <row r="863" s="13" customFormat="1">
      <c r="A863" s="13"/>
      <c r="B863" s="236"/>
      <c r="C863" s="237"/>
      <c r="D863" s="226" t="s">
        <v>228</v>
      </c>
      <c r="E863" s="238" t="s">
        <v>19</v>
      </c>
      <c r="F863" s="239" t="s">
        <v>329</v>
      </c>
      <c r="G863" s="237"/>
      <c r="H863" s="238" t="s">
        <v>19</v>
      </c>
      <c r="I863" s="240"/>
      <c r="J863" s="237"/>
      <c r="K863" s="237"/>
      <c r="L863" s="241"/>
      <c r="M863" s="242"/>
      <c r="N863" s="243"/>
      <c r="O863" s="243"/>
      <c r="P863" s="243"/>
      <c r="Q863" s="243"/>
      <c r="R863" s="243"/>
      <c r="S863" s="243"/>
      <c r="T863" s="244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45" t="s">
        <v>228</v>
      </c>
      <c r="AU863" s="245" t="s">
        <v>84</v>
      </c>
      <c r="AV863" s="13" t="s">
        <v>82</v>
      </c>
      <c r="AW863" s="13" t="s">
        <v>37</v>
      </c>
      <c r="AX863" s="13" t="s">
        <v>75</v>
      </c>
      <c r="AY863" s="245" t="s">
        <v>137</v>
      </c>
    </row>
    <row r="864" s="14" customFormat="1">
      <c r="A864" s="14"/>
      <c r="B864" s="246"/>
      <c r="C864" s="247"/>
      <c r="D864" s="226" t="s">
        <v>228</v>
      </c>
      <c r="E864" s="248" t="s">
        <v>19</v>
      </c>
      <c r="F864" s="249" t="s">
        <v>75</v>
      </c>
      <c r="G864" s="247"/>
      <c r="H864" s="250">
        <v>0</v>
      </c>
      <c r="I864" s="251"/>
      <c r="J864" s="247"/>
      <c r="K864" s="247"/>
      <c r="L864" s="252"/>
      <c r="M864" s="253"/>
      <c r="N864" s="254"/>
      <c r="O864" s="254"/>
      <c r="P864" s="254"/>
      <c r="Q864" s="254"/>
      <c r="R864" s="254"/>
      <c r="S864" s="254"/>
      <c r="T864" s="255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4"/>
      <c r="AT864" s="256" t="s">
        <v>228</v>
      </c>
      <c r="AU864" s="256" t="s">
        <v>84</v>
      </c>
      <c r="AV864" s="14" t="s">
        <v>84</v>
      </c>
      <c r="AW864" s="14" t="s">
        <v>37</v>
      </c>
      <c r="AX864" s="14" t="s">
        <v>75</v>
      </c>
      <c r="AY864" s="256" t="s">
        <v>137</v>
      </c>
    </row>
    <row r="865" s="15" customFormat="1">
      <c r="A865" s="15"/>
      <c r="B865" s="257"/>
      <c r="C865" s="258"/>
      <c r="D865" s="226" t="s">
        <v>228</v>
      </c>
      <c r="E865" s="259" t="s">
        <v>19</v>
      </c>
      <c r="F865" s="260" t="s">
        <v>237</v>
      </c>
      <c r="G865" s="258"/>
      <c r="H865" s="261">
        <v>1</v>
      </c>
      <c r="I865" s="262"/>
      <c r="J865" s="258"/>
      <c r="K865" s="258"/>
      <c r="L865" s="263"/>
      <c r="M865" s="264"/>
      <c r="N865" s="265"/>
      <c r="O865" s="265"/>
      <c r="P865" s="265"/>
      <c r="Q865" s="265"/>
      <c r="R865" s="265"/>
      <c r="S865" s="265"/>
      <c r="T865" s="266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  <c r="AT865" s="267" t="s">
        <v>228</v>
      </c>
      <c r="AU865" s="267" t="s">
        <v>84</v>
      </c>
      <c r="AV865" s="15" t="s">
        <v>155</v>
      </c>
      <c r="AW865" s="15" t="s">
        <v>37</v>
      </c>
      <c r="AX865" s="15" t="s">
        <v>82</v>
      </c>
      <c r="AY865" s="267" t="s">
        <v>137</v>
      </c>
    </row>
    <row r="866" s="2" customFormat="1" ht="24.15" customHeight="1">
      <c r="A866" s="39"/>
      <c r="B866" s="40"/>
      <c r="C866" s="213" t="s">
        <v>1044</v>
      </c>
      <c r="D866" s="213" t="s">
        <v>140</v>
      </c>
      <c r="E866" s="214" t="s">
        <v>1045</v>
      </c>
      <c r="F866" s="215" t="s">
        <v>1046</v>
      </c>
      <c r="G866" s="216" t="s">
        <v>226</v>
      </c>
      <c r="H866" s="217">
        <v>1</v>
      </c>
      <c r="I866" s="218"/>
      <c r="J866" s="219">
        <f>ROUND(I866*H866,2)</f>
        <v>0</v>
      </c>
      <c r="K866" s="215" t="s">
        <v>282</v>
      </c>
      <c r="L866" s="45"/>
      <c r="M866" s="220" t="s">
        <v>19</v>
      </c>
      <c r="N866" s="221" t="s">
        <v>46</v>
      </c>
      <c r="O866" s="85"/>
      <c r="P866" s="222">
        <f>O866*H866</f>
        <v>0</v>
      </c>
      <c r="Q866" s="222">
        <v>0</v>
      </c>
      <c r="R866" s="222">
        <f>Q866*H866</f>
        <v>0</v>
      </c>
      <c r="S866" s="222">
        <v>0</v>
      </c>
      <c r="T866" s="223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24" t="s">
        <v>189</v>
      </c>
      <c r="AT866" s="224" t="s">
        <v>140</v>
      </c>
      <c r="AU866" s="224" t="s">
        <v>84</v>
      </c>
      <c r="AY866" s="18" t="s">
        <v>137</v>
      </c>
      <c r="BE866" s="225">
        <f>IF(N866="základní",J866,0)</f>
        <v>0</v>
      </c>
      <c r="BF866" s="225">
        <f>IF(N866="snížená",J866,0)</f>
        <v>0</v>
      </c>
      <c r="BG866" s="225">
        <f>IF(N866="zákl. přenesená",J866,0)</f>
        <v>0</v>
      </c>
      <c r="BH866" s="225">
        <f>IF(N866="sníž. přenesená",J866,0)</f>
        <v>0</v>
      </c>
      <c r="BI866" s="225">
        <f>IF(N866="nulová",J866,0)</f>
        <v>0</v>
      </c>
      <c r="BJ866" s="18" t="s">
        <v>82</v>
      </c>
      <c r="BK866" s="225">
        <f>ROUND(I866*H866,2)</f>
        <v>0</v>
      </c>
      <c r="BL866" s="18" t="s">
        <v>189</v>
      </c>
      <c r="BM866" s="224" t="s">
        <v>1047</v>
      </c>
    </row>
    <row r="867" s="2" customFormat="1">
      <c r="A867" s="39"/>
      <c r="B867" s="40"/>
      <c r="C867" s="41"/>
      <c r="D867" s="268" t="s">
        <v>284</v>
      </c>
      <c r="E867" s="41"/>
      <c r="F867" s="269" t="s">
        <v>1048</v>
      </c>
      <c r="G867" s="41"/>
      <c r="H867" s="41"/>
      <c r="I867" s="228"/>
      <c r="J867" s="41"/>
      <c r="K867" s="41"/>
      <c r="L867" s="45"/>
      <c r="M867" s="229"/>
      <c r="N867" s="230"/>
      <c r="O867" s="85"/>
      <c r="P867" s="85"/>
      <c r="Q867" s="85"/>
      <c r="R867" s="85"/>
      <c r="S867" s="85"/>
      <c r="T867" s="86"/>
      <c r="U867" s="39"/>
      <c r="V867" s="39"/>
      <c r="W867" s="39"/>
      <c r="X867" s="39"/>
      <c r="Y867" s="39"/>
      <c r="Z867" s="39"/>
      <c r="AA867" s="39"/>
      <c r="AB867" s="39"/>
      <c r="AC867" s="39"/>
      <c r="AD867" s="39"/>
      <c r="AE867" s="39"/>
      <c r="AT867" s="18" t="s">
        <v>284</v>
      </c>
      <c r="AU867" s="18" t="s">
        <v>84</v>
      </c>
    </row>
    <row r="868" s="2" customFormat="1" ht="37.8" customHeight="1">
      <c r="A868" s="39"/>
      <c r="B868" s="40"/>
      <c r="C868" s="270" t="s">
        <v>1049</v>
      </c>
      <c r="D868" s="270" t="s">
        <v>286</v>
      </c>
      <c r="E868" s="271" t="s">
        <v>1050</v>
      </c>
      <c r="F868" s="272" t="s">
        <v>1051</v>
      </c>
      <c r="G868" s="273" t="s">
        <v>226</v>
      </c>
      <c r="H868" s="274">
        <v>1</v>
      </c>
      <c r="I868" s="275"/>
      <c r="J868" s="276">
        <f>ROUND(I868*H868,2)</f>
        <v>0</v>
      </c>
      <c r="K868" s="272" t="s">
        <v>19</v>
      </c>
      <c r="L868" s="277"/>
      <c r="M868" s="278" t="s">
        <v>19</v>
      </c>
      <c r="N868" s="279" t="s">
        <v>46</v>
      </c>
      <c r="O868" s="85"/>
      <c r="P868" s="222">
        <f>O868*H868</f>
        <v>0</v>
      </c>
      <c r="Q868" s="222">
        <v>0.00014999999999999999</v>
      </c>
      <c r="R868" s="222">
        <f>Q868*H868</f>
        <v>0.00014999999999999999</v>
      </c>
      <c r="S868" s="222">
        <v>0</v>
      </c>
      <c r="T868" s="223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24" t="s">
        <v>289</v>
      </c>
      <c r="AT868" s="224" t="s">
        <v>286</v>
      </c>
      <c r="AU868" s="224" t="s">
        <v>84</v>
      </c>
      <c r="AY868" s="18" t="s">
        <v>137</v>
      </c>
      <c r="BE868" s="225">
        <f>IF(N868="základní",J868,0)</f>
        <v>0</v>
      </c>
      <c r="BF868" s="225">
        <f>IF(N868="snížená",J868,0)</f>
        <v>0</v>
      </c>
      <c r="BG868" s="225">
        <f>IF(N868="zákl. přenesená",J868,0)</f>
        <v>0</v>
      </c>
      <c r="BH868" s="225">
        <f>IF(N868="sníž. přenesená",J868,0)</f>
        <v>0</v>
      </c>
      <c r="BI868" s="225">
        <f>IF(N868="nulová",J868,0)</f>
        <v>0</v>
      </c>
      <c r="BJ868" s="18" t="s">
        <v>82</v>
      </c>
      <c r="BK868" s="225">
        <f>ROUND(I868*H868,2)</f>
        <v>0</v>
      </c>
      <c r="BL868" s="18" t="s">
        <v>189</v>
      </c>
      <c r="BM868" s="224" t="s">
        <v>1052</v>
      </c>
    </row>
    <row r="869" s="13" customFormat="1">
      <c r="A869" s="13"/>
      <c r="B869" s="236"/>
      <c r="C869" s="237"/>
      <c r="D869" s="226" t="s">
        <v>228</v>
      </c>
      <c r="E869" s="238" t="s">
        <v>19</v>
      </c>
      <c r="F869" s="239" t="s">
        <v>651</v>
      </c>
      <c r="G869" s="237"/>
      <c r="H869" s="238" t="s">
        <v>19</v>
      </c>
      <c r="I869" s="240"/>
      <c r="J869" s="237"/>
      <c r="K869" s="237"/>
      <c r="L869" s="241"/>
      <c r="M869" s="242"/>
      <c r="N869" s="243"/>
      <c r="O869" s="243"/>
      <c r="P869" s="243"/>
      <c r="Q869" s="243"/>
      <c r="R869" s="243"/>
      <c r="S869" s="243"/>
      <c r="T869" s="244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5" t="s">
        <v>228</v>
      </c>
      <c r="AU869" s="245" t="s">
        <v>84</v>
      </c>
      <c r="AV869" s="13" t="s">
        <v>82</v>
      </c>
      <c r="AW869" s="13" t="s">
        <v>37</v>
      </c>
      <c r="AX869" s="13" t="s">
        <v>75</v>
      </c>
      <c r="AY869" s="245" t="s">
        <v>137</v>
      </c>
    </row>
    <row r="870" s="14" customFormat="1">
      <c r="A870" s="14"/>
      <c r="B870" s="246"/>
      <c r="C870" s="247"/>
      <c r="D870" s="226" t="s">
        <v>228</v>
      </c>
      <c r="E870" s="248" t="s">
        <v>19</v>
      </c>
      <c r="F870" s="249" t="s">
        <v>82</v>
      </c>
      <c r="G870" s="247"/>
      <c r="H870" s="250">
        <v>1</v>
      </c>
      <c r="I870" s="251"/>
      <c r="J870" s="247"/>
      <c r="K870" s="247"/>
      <c r="L870" s="252"/>
      <c r="M870" s="253"/>
      <c r="N870" s="254"/>
      <c r="O870" s="254"/>
      <c r="P870" s="254"/>
      <c r="Q870" s="254"/>
      <c r="R870" s="254"/>
      <c r="S870" s="254"/>
      <c r="T870" s="255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56" t="s">
        <v>228</v>
      </c>
      <c r="AU870" s="256" t="s">
        <v>84</v>
      </c>
      <c r="AV870" s="14" t="s">
        <v>84</v>
      </c>
      <c r="AW870" s="14" t="s">
        <v>37</v>
      </c>
      <c r="AX870" s="14" t="s">
        <v>75</v>
      </c>
      <c r="AY870" s="256" t="s">
        <v>137</v>
      </c>
    </row>
    <row r="871" s="13" customFormat="1">
      <c r="A871" s="13"/>
      <c r="B871" s="236"/>
      <c r="C871" s="237"/>
      <c r="D871" s="226" t="s">
        <v>228</v>
      </c>
      <c r="E871" s="238" t="s">
        <v>19</v>
      </c>
      <c r="F871" s="239" t="s">
        <v>329</v>
      </c>
      <c r="G871" s="237"/>
      <c r="H871" s="238" t="s">
        <v>19</v>
      </c>
      <c r="I871" s="240"/>
      <c r="J871" s="237"/>
      <c r="K871" s="237"/>
      <c r="L871" s="241"/>
      <c r="M871" s="242"/>
      <c r="N871" s="243"/>
      <c r="O871" s="243"/>
      <c r="P871" s="243"/>
      <c r="Q871" s="243"/>
      <c r="R871" s="243"/>
      <c r="S871" s="243"/>
      <c r="T871" s="244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5" t="s">
        <v>228</v>
      </c>
      <c r="AU871" s="245" t="s">
        <v>84</v>
      </c>
      <c r="AV871" s="13" t="s">
        <v>82</v>
      </c>
      <c r="AW871" s="13" t="s">
        <v>37</v>
      </c>
      <c r="AX871" s="13" t="s">
        <v>75</v>
      </c>
      <c r="AY871" s="245" t="s">
        <v>137</v>
      </c>
    </row>
    <row r="872" s="14" customFormat="1">
      <c r="A872" s="14"/>
      <c r="B872" s="246"/>
      <c r="C872" s="247"/>
      <c r="D872" s="226" t="s">
        <v>228</v>
      </c>
      <c r="E872" s="248" t="s">
        <v>19</v>
      </c>
      <c r="F872" s="249" t="s">
        <v>75</v>
      </c>
      <c r="G872" s="247"/>
      <c r="H872" s="250">
        <v>0</v>
      </c>
      <c r="I872" s="251"/>
      <c r="J872" s="247"/>
      <c r="K872" s="247"/>
      <c r="L872" s="252"/>
      <c r="M872" s="253"/>
      <c r="N872" s="254"/>
      <c r="O872" s="254"/>
      <c r="P872" s="254"/>
      <c r="Q872" s="254"/>
      <c r="R872" s="254"/>
      <c r="S872" s="254"/>
      <c r="T872" s="255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4"/>
      <c r="AT872" s="256" t="s">
        <v>228</v>
      </c>
      <c r="AU872" s="256" t="s">
        <v>84</v>
      </c>
      <c r="AV872" s="14" t="s">
        <v>84</v>
      </c>
      <c r="AW872" s="14" t="s">
        <v>37</v>
      </c>
      <c r="AX872" s="14" t="s">
        <v>75</v>
      </c>
      <c r="AY872" s="256" t="s">
        <v>137</v>
      </c>
    </row>
    <row r="873" s="15" customFormat="1">
      <c r="A873" s="15"/>
      <c r="B873" s="257"/>
      <c r="C873" s="258"/>
      <c r="D873" s="226" t="s">
        <v>228</v>
      </c>
      <c r="E873" s="259" t="s">
        <v>19</v>
      </c>
      <c r="F873" s="260" t="s">
        <v>237</v>
      </c>
      <c r="G873" s="258"/>
      <c r="H873" s="261">
        <v>1</v>
      </c>
      <c r="I873" s="262"/>
      <c r="J873" s="258"/>
      <c r="K873" s="258"/>
      <c r="L873" s="263"/>
      <c r="M873" s="264"/>
      <c r="N873" s="265"/>
      <c r="O873" s="265"/>
      <c r="P873" s="265"/>
      <c r="Q873" s="265"/>
      <c r="R873" s="265"/>
      <c r="S873" s="265"/>
      <c r="T873" s="266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  <c r="AT873" s="267" t="s">
        <v>228</v>
      </c>
      <c r="AU873" s="267" t="s">
        <v>84</v>
      </c>
      <c r="AV873" s="15" t="s">
        <v>155</v>
      </c>
      <c r="AW873" s="15" t="s">
        <v>37</v>
      </c>
      <c r="AX873" s="15" t="s">
        <v>82</v>
      </c>
      <c r="AY873" s="267" t="s">
        <v>137</v>
      </c>
    </row>
    <row r="874" s="2" customFormat="1" ht="24.15" customHeight="1">
      <c r="A874" s="39"/>
      <c r="B874" s="40"/>
      <c r="C874" s="213" t="s">
        <v>1053</v>
      </c>
      <c r="D874" s="213" t="s">
        <v>140</v>
      </c>
      <c r="E874" s="214" t="s">
        <v>1054</v>
      </c>
      <c r="F874" s="215" t="s">
        <v>1055</v>
      </c>
      <c r="G874" s="216" t="s">
        <v>226</v>
      </c>
      <c r="H874" s="217">
        <v>360</v>
      </c>
      <c r="I874" s="218"/>
      <c r="J874" s="219">
        <f>ROUND(I874*H874,2)</f>
        <v>0</v>
      </c>
      <c r="K874" s="215" t="s">
        <v>19</v>
      </c>
      <c r="L874" s="45"/>
      <c r="M874" s="220" t="s">
        <v>19</v>
      </c>
      <c r="N874" s="221" t="s">
        <v>46</v>
      </c>
      <c r="O874" s="85"/>
      <c r="P874" s="222">
        <f>O874*H874</f>
        <v>0</v>
      </c>
      <c r="Q874" s="222">
        <v>0</v>
      </c>
      <c r="R874" s="222">
        <f>Q874*H874</f>
        <v>0</v>
      </c>
      <c r="S874" s="222">
        <v>0</v>
      </c>
      <c r="T874" s="223">
        <f>S874*H874</f>
        <v>0</v>
      </c>
      <c r="U874" s="39"/>
      <c r="V874" s="39"/>
      <c r="W874" s="39"/>
      <c r="X874" s="39"/>
      <c r="Y874" s="39"/>
      <c r="Z874" s="39"/>
      <c r="AA874" s="39"/>
      <c r="AB874" s="39"/>
      <c r="AC874" s="39"/>
      <c r="AD874" s="39"/>
      <c r="AE874" s="39"/>
      <c r="AR874" s="224" t="s">
        <v>189</v>
      </c>
      <c r="AT874" s="224" t="s">
        <v>140</v>
      </c>
      <c r="AU874" s="224" t="s">
        <v>84</v>
      </c>
      <c r="AY874" s="18" t="s">
        <v>137</v>
      </c>
      <c r="BE874" s="225">
        <f>IF(N874="základní",J874,0)</f>
        <v>0</v>
      </c>
      <c r="BF874" s="225">
        <f>IF(N874="snížená",J874,0)</f>
        <v>0</v>
      </c>
      <c r="BG874" s="225">
        <f>IF(N874="zákl. přenesená",J874,0)</f>
        <v>0</v>
      </c>
      <c r="BH874" s="225">
        <f>IF(N874="sníž. přenesená",J874,0)</f>
        <v>0</v>
      </c>
      <c r="BI874" s="225">
        <f>IF(N874="nulová",J874,0)</f>
        <v>0</v>
      </c>
      <c r="BJ874" s="18" t="s">
        <v>82</v>
      </c>
      <c r="BK874" s="225">
        <f>ROUND(I874*H874,2)</f>
        <v>0</v>
      </c>
      <c r="BL874" s="18" t="s">
        <v>189</v>
      </c>
      <c r="BM874" s="224" t="s">
        <v>1056</v>
      </c>
    </row>
    <row r="875" s="14" customFormat="1">
      <c r="A875" s="14"/>
      <c r="B875" s="246"/>
      <c r="C875" s="247"/>
      <c r="D875" s="226" t="s">
        <v>228</v>
      </c>
      <c r="E875" s="248" t="s">
        <v>19</v>
      </c>
      <c r="F875" s="249" t="s">
        <v>1057</v>
      </c>
      <c r="G875" s="247"/>
      <c r="H875" s="250">
        <v>360</v>
      </c>
      <c r="I875" s="251"/>
      <c r="J875" s="247"/>
      <c r="K875" s="247"/>
      <c r="L875" s="252"/>
      <c r="M875" s="253"/>
      <c r="N875" s="254"/>
      <c r="O875" s="254"/>
      <c r="P875" s="254"/>
      <c r="Q875" s="254"/>
      <c r="R875" s="254"/>
      <c r="S875" s="254"/>
      <c r="T875" s="255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4"/>
      <c r="AT875" s="256" t="s">
        <v>228</v>
      </c>
      <c r="AU875" s="256" t="s">
        <v>84</v>
      </c>
      <c r="AV875" s="14" t="s">
        <v>84</v>
      </c>
      <c r="AW875" s="14" t="s">
        <v>37</v>
      </c>
      <c r="AX875" s="14" t="s">
        <v>82</v>
      </c>
      <c r="AY875" s="256" t="s">
        <v>137</v>
      </c>
    </row>
    <row r="876" s="2" customFormat="1" ht="24.15" customHeight="1">
      <c r="A876" s="39"/>
      <c r="B876" s="40"/>
      <c r="C876" s="270" t="s">
        <v>1058</v>
      </c>
      <c r="D876" s="270" t="s">
        <v>286</v>
      </c>
      <c r="E876" s="271" t="s">
        <v>1059</v>
      </c>
      <c r="F876" s="272" t="s">
        <v>1060</v>
      </c>
      <c r="G876" s="273" t="s">
        <v>226</v>
      </c>
      <c r="H876" s="274">
        <v>180</v>
      </c>
      <c r="I876" s="275"/>
      <c r="J876" s="276">
        <f>ROUND(I876*H876,2)</f>
        <v>0</v>
      </c>
      <c r="K876" s="272" t="s">
        <v>282</v>
      </c>
      <c r="L876" s="277"/>
      <c r="M876" s="278" t="s">
        <v>19</v>
      </c>
      <c r="N876" s="279" t="s">
        <v>46</v>
      </c>
      <c r="O876" s="85"/>
      <c r="P876" s="222">
        <f>O876*H876</f>
        <v>0</v>
      </c>
      <c r="Q876" s="222">
        <v>0</v>
      </c>
      <c r="R876" s="222">
        <f>Q876*H876</f>
        <v>0</v>
      </c>
      <c r="S876" s="222">
        <v>0</v>
      </c>
      <c r="T876" s="223">
        <f>S876*H876</f>
        <v>0</v>
      </c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R876" s="224" t="s">
        <v>289</v>
      </c>
      <c r="AT876" s="224" t="s">
        <v>286</v>
      </c>
      <c r="AU876" s="224" t="s">
        <v>84</v>
      </c>
      <c r="AY876" s="18" t="s">
        <v>137</v>
      </c>
      <c r="BE876" s="225">
        <f>IF(N876="základní",J876,0)</f>
        <v>0</v>
      </c>
      <c r="BF876" s="225">
        <f>IF(N876="snížená",J876,0)</f>
        <v>0</v>
      </c>
      <c r="BG876" s="225">
        <f>IF(N876="zákl. přenesená",J876,0)</f>
        <v>0</v>
      </c>
      <c r="BH876" s="225">
        <f>IF(N876="sníž. přenesená",J876,0)</f>
        <v>0</v>
      </c>
      <c r="BI876" s="225">
        <f>IF(N876="nulová",J876,0)</f>
        <v>0</v>
      </c>
      <c r="BJ876" s="18" t="s">
        <v>82</v>
      </c>
      <c r="BK876" s="225">
        <f>ROUND(I876*H876,2)</f>
        <v>0</v>
      </c>
      <c r="BL876" s="18" t="s">
        <v>189</v>
      </c>
      <c r="BM876" s="224" t="s">
        <v>1061</v>
      </c>
    </row>
    <row r="877" s="13" customFormat="1">
      <c r="A877" s="13"/>
      <c r="B877" s="236"/>
      <c r="C877" s="237"/>
      <c r="D877" s="226" t="s">
        <v>228</v>
      </c>
      <c r="E877" s="238" t="s">
        <v>19</v>
      </c>
      <c r="F877" s="239" t="s">
        <v>651</v>
      </c>
      <c r="G877" s="237"/>
      <c r="H877" s="238" t="s">
        <v>19</v>
      </c>
      <c r="I877" s="240"/>
      <c r="J877" s="237"/>
      <c r="K877" s="237"/>
      <c r="L877" s="241"/>
      <c r="M877" s="242"/>
      <c r="N877" s="243"/>
      <c r="O877" s="243"/>
      <c r="P877" s="243"/>
      <c r="Q877" s="243"/>
      <c r="R877" s="243"/>
      <c r="S877" s="243"/>
      <c r="T877" s="244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45" t="s">
        <v>228</v>
      </c>
      <c r="AU877" s="245" t="s">
        <v>84</v>
      </c>
      <c r="AV877" s="13" t="s">
        <v>82</v>
      </c>
      <c r="AW877" s="13" t="s">
        <v>37</v>
      </c>
      <c r="AX877" s="13" t="s">
        <v>75</v>
      </c>
      <c r="AY877" s="245" t="s">
        <v>137</v>
      </c>
    </row>
    <row r="878" s="14" customFormat="1">
      <c r="A878" s="14"/>
      <c r="B878" s="246"/>
      <c r="C878" s="247"/>
      <c r="D878" s="226" t="s">
        <v>228</v>
      </c>
      <c r="E878" s="248" t="s">
        <v>19</v>
      </c>
      <c r="F878" s="249" t="s">
        <v>577</v>
      </c>
      <c r="G878" s="247"/>
      <c r="H878" s="250">
        <v>68</v>
      </c>
      <c r="I878" s="251"/>
      <c r="J878" s="247"/>
      <c r="K878" s="247"/>
      <c r="L878" s="252"/>
      <c r="M878" s="253"/>
      <c r="N878" s="254"/>
      <c r="O878" s="254"/>
      <c r="P878" s="254"/>
      <c r="Q878" s="254"/>
      <c r="R878" s="254"/>
      <c r="S878" s="254"/>
      <c r="T878" s="255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56" t="s">
        <v>228</v>
      </c>
      <c r="AU878" s="256" t="s">
        <v>84</v>
      </c>
      <c r="AV878" s="14" t="s">
        <v>84</v>
      </c>
      <c r="AW878" s="14" t="s">
        <v>37</v>
      </c>
      <c r="AX878" s="14" t="s">
        <v>75</v>
      </c>
      <c r="AY878" s="256" t="s">
        <v>137</v>
      </c>
    </row>
    <row r="879" s="13" customFormat="1">
      <c r="A879" s="13"/>
      <c r="B879" s="236"/>
      <c r="C879" s="237"/>
      <c r="D879" s="226" t="s">
        <v>228</v>
      </c>
      <c r="E879" s="238" t="s">
        <v>19</v>
      </c>
      <c r="F879" s="239" t="s">
        <v>329</v>
      </c>
      <c r="G879" s="237"/>
      <c r="H879" s="238" t="s">
        <v>19</v>
      </c>
      <c r="I879" s="240"/>
      <c r="J879" s="237"/>
      <c r="K879" s="237"/>
      <c r="L879" s="241"/>
      <c r="M879" s="242"/>
      <c r="N879" s="243"/>
      <c r="O879" s="243"/>
      <c r="P879" s="243"/>
      <c r="Q879" s="243"/>
      <c r="R879" s="243"/>
      <c r="S879" s="243"/>
      <c r="T879" s="244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45" t="s">
        <v>228</v>
      </c>
      <c r="AU879" s="245" t="s">
        <v>84</v>
      </c>
      <c r="AV879" s="13" t="s">
        <v>82</v>
      </c>
      <c r="AW879" s="13" t="s">
        <v>37</v>
      </c>
      <c r="AX879" s="13" t="s">
        <v>75</v>
      </c>
      <c r="AY879" s="245" t="s">
        <v>137</v>
      </c>
    </row>
    <row r="880" s="14" customFormat="1">
      <c r="A880" s="14"/>
      <c r="B880" s="246"/>
      <c r="C880" s="247"/>
      <c r="D880" s="226" t="s">
        <v>228</v>
      </c>
      <c r="E880" s="248" t="s">
        <v>19</v>
      </c>
      <c r="F880" s="249" t="s">
        <v>705</v>
      </c>
      <c r="G880" s="247"/>
      <c r="H880" s="250">
        <v>112</v>
      </c>
      <c r="I880" s="251"/>
      <c r="J880" s="247"/>
      <c r="K880" s="247"/>
      <c r="L880" s="252"/>
      <c r="M880" s="253"/>
      <c r="N880" s="254"/>
      <c r="O880" s="254"/>
      <c r="P880" s="254"/>
      <c r="Q880" s="254"/>
      <c r="R880" s="254"/>
      <c r="S880" s="254"/>
      <c r="T880" s="255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56" t="s">
        <v>228</v>
      </c>
      <c r="AU880" s="256" t="s">
        <v>84</v>
      </c>
      <c r="AV880" s="14" t="s">
        <v>84</v>
      </c>
      <c r="AW880" s="14" t="s">
        <v>37</v>
      </c>
      <c r="AX880" s="14" t="s">
        <v>75</v>
      </c>
      <c r="AY880" s="256" t="s">
        <v>137</v>
      </c>
    </row>
    <row r="881" s="15" customFormat="1">
      <c r="A881" s="15"/>
      <c r="B881" s="257"/>
      <c r="C881" s="258"/>
      <c r="D881" s="226" t="s">
        <v>228</v>
      </c>
      <c r="E881" s="259" t="s">
        <v>19</v>
      </c>
      <c r="F881" s="260" t="s">
        <v>237</v>
      </c>
      <c r="G881" s="258"/>
      <c r="H881" s="261">
        <v>180</v>
      </c>
      <c r="I881" s="262"/>
      <c r="J881" s="258"/>
      <c r="K881" s="258"/>
      <c r="L881" s="263"/>
      <c r="M881" s="264"/>
      <c r="N881" s="265"/>
      <c r="O881" s="265"/>
      <c r="P881" s="265"/>
      <c r="Q881" s="265"/>
      <c r="R881" s="265"/>
      <c r="S881" s="265"/>
      <c r="T881" s="266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67" t="s">
        <v>228</v>
      </c>
      <c r="AU881" s="267" t="s">
        <v>84</v>
      </c>
      <c r="AV881" s="15" t="s">
        <v>155</v>
      </c>
      <c r="AW881" s="15" t="s">
        <v>37</v>
      </c>
      <c r="AX881" s="15" t="s">
        <v>82</v>
      </c>
      <c r="AY881" s="267" t="s">
        <v>137</v>
      </c>
    </row>
    <row r="882" s="2" customFormat="1" ht="24.15" customHeight="1">
      <c r="A882" s="39"/>
      <c r="B882" s="40"/>
      <c r="C882" s="213" t="s">
        <v>1062</v>
      </c>
      <c r="D882" s="213" t="s">
        <v>140</v>
      </c>
      <c r="E882" s="214" t="s">
        <v>1063</v>
      </c>
      <c r="F882" s="215" t="s">
        <v>1064</v>
      </c>
      <c r="G882" s="216" t="s">
        <v>226</v>
      </c>
      <c r="H882" s="217">
        <v>2</v>
      </c>
      <c r="I882" s="218"/>
      <c r="J882" s="219">
        <f>ROUND(I882*H882,2)</f>
        <v>0</v>
      </c>
      <c r="K882" s="215" t="s">
        <v>282</v>
      </c>
      <c r="L882" s="45"/>
      <c r="M882" s="220" t="s">
        <v>19</v>
      </c>
      <c r="N882" s="221" t="s">
        <v>46</v>
      </c>
      <c r="O882" s="85"/>
      <c r="P882" s="222">
        <f>O882*H882</f>
        <v>0</v>
      </c>
      <c r="Q882" s="222">
        <v>0</v>
      </c>
      <c r="R882" s="222">
        <f>Q882*H882</f>
        <v>0</v>
      </c>
      <c r="S882" s="222">
        <v>0</v>
      </c>
      <c r="T882" s="223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24" t="s">
        <v>189</v>
      </c>
      <c r="AT882" s="224" t="s">
        <v>140</v>
      </c>
      <c r="AU882" s="224" t="s">
        <v>84</v>
      </c>
      <c r="AY882" s="18" t="s">
        <v>137</v>
      </c>
      <c r="BE882" s="225">
        <f>IF(N882="základní",J882,0)</f>
        <v>0</v>
      </c>
      <c r="BF882" s="225">
        <f>IF(N882="snížená",J882,0)</f>
        <v>0</v>
      </c>
      <c r="BG882" s="225">
        <f>IF(N882="zákl. přenesená",J882,0)</f>
        <v>0</v>
      </c>
      <c r="BH882" s="225">
        <f>IF(N882="sníž. přenesená",J882,0)</f>
        <v>0</v>
      </c>
      <c r="BI882" s="225">
        <f>IF(N882="nulová",J882,0)</f>
        <v>0</v>
      </c>
      <c r="BJ882" s="18" t="s">
        <v>82</v>
      </c>
      <c r="BK882" s="225">
        <f>ROUND(I882*H882,2)</f>
        <v>0</v>
      </c>
      <c r="BL882" s="18" t="s">
        <v>189</v>
      </c>
      <c r="BM882" s="224" t="s">
        <v>1065</v>
      </c>
    </row>
    <row r="883" s="2" customFormat="1">
      <c r="A883" s="39"/>
      <c r="B883" s="40"/>
      <c r="C883" s="41"/>
      <c r="D883" s="268" t="s">
        <v>284</v>
      </c>
      <c r="E883" s="41"/>
      <c r="F883" s="269" t="s">
        <v>1066</v>
      </c>
      <c r="G883" s="41"/>
      <c r="H883" s="41"/>
      <c r="I883" s="228"/>
      <c r="J883" s="41"/>
      <c r="K883" s="41"/>
      <c r="L883" s="45"/>
      <c r="M883" s="229"/>
      <c r="N883" s="230"/>
      <c r="O883" s="85"/>
      <c r="P883" s="85"/>
      <c r="Q883" s="85"/>
      <c r="R883" s="85"/>
      <c r="S883" s="85"/>
      <c r="T883" s="86"/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T883" s="18" t="s">
        <v>284</v>
      </c>
      <c r="AU883" s="18" t="s">
        <v>84</v>
      </c>
    </row>
    <row r="884" s="2" customFormat="1">
      <c r="A884" s="39"/>
      <c r="B884" s="40"/>
      <c r="C884" s="41"/>
      <c r="D884" s="226" t="s">
        <v>158</v>
      </c>
      <c r="E884" s="41"/>
      <c r="F884" s="227" t="s">
        <v>1067</v>
      </c>
      <c r="G884" s="41"/>
      <c r="H884" s="41"/>
      <c r="I884" s="228"/>
      <c r="J884" s="41"/>
      <c r="K884" s="41"/>
      <c r="L884" s="45"/>
      <c r="M884" s="229"/>
      <c r="N884" s="230"/>
      <c r="O884" s="85"/>
      <c r="P884" s="85"/>
      <c r="Q884" s="85"/>
      <c r="R884" s="85"/>
      <c r="S884" s="85"/>
      <c r="T884" s="86"/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T884" s="18" t="s">
        <v>158</v>
      </c>
      <c r="AU884" s="18" t="s">
        <v>84</v>
      </c>
    </row>
    <row r="885" s="13" customFormat="1">
      <c r="A885" s="13"/>
      <c r="B885" s="236"/>
      <c r="C885" s="237"/>
      <c r="D885" s="226" t="s">
        <v>228</v>
      </c>
      <c r="E885" s="238" t="s">
        <v>19</v>
      </c>
      <c r="F885" s="239" t="s">
        <v>651</v>
      </c>
      <c r="G885" s="237"/>
      <c r="H885" s="238" t="s">
        <v>19</v>
      </c>
      <c r="I885" s="240"/>
      <c r="J885" s="237"/>
      <c r="K885" s="237"/>
      <c r="L885" s="241"/>
      <c r="M885" s="242"/>
      <c r="N885" s="243"/>
      <c r="O885" s="243"/>
      <c r="P885" s="243"/>
      <c r="Q885" s="243"/>
      <c r="R885" s="243"/>
      <c r="S885" s="243"/>
      <c r="T885" s="244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45" t="s">
        <v>228</v>
      </c>
      <c r="AU885" s="245" t="s">
        <v>84</v>
      </c>
      <c r="AV885" s="13" t="s">
        <v>82</v>
      </c>
      <c r="AW885" s="13" t="s">
        <v>37</v>
      </c>
      <c r="AX885" s="13" t="s">
        <v>75</v>
      </c>
      <c r="AY885" s="245" t="s">
        <v>137</v>
      </c>
    </row>
    <row r="886" s="14" customFormat="1">
      <c r="A886" s="14"/>
      <c r="B886" s="246"/>
      <c r="C886" s="247"/>
      <c r="D886" s="226" t="s">
        <v>228</v>
      </c>
      <c r="E886" s="248" t="s">
        <v>19</v>
      </c>
      <c r="F886" s="249" t="s">
        <v>82</v>
      </c>
      <c r="G886" s="247"/>
      <c r="H886" s="250">
        <v>1</v>
      </c>
      <c r="I886" s="251"/>
      <c r="J886" s="247"/>
      <c r="K886" s="247"/>
      <c r="L886" s="252"/>
      <c r="M886" s="253"/>
      <c r="N886" s="254"/>
      <c r="O886" s="254"/>
      <c r="P886" s="254"/>
      <c r="Q886" s="254"/>
      <c r="R886" s="254"/>
      <c r="S886" s="254"/>
      <c r="T886" s="255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56" t="s">
        <v>228</v>
      </c>
      <c r="AU886" s="256" t="s">
        <v>84</v>
      </c>
      <c r="AV886" s="14" t="s">
        <v>84</v>
      </c>
      <c r="AW886" s="14" t="s">
        <v>37</v>
      </c>
      <c r="AX886" s="14" t="s">
        <v>75</v>
      </c>
      <c r="AY886" s="256" t="s">
        <v>137</v>
      </c>
    </row>
    <row r="887" s="13" customFormat="1">
      <c r="A887" s="13"/>
      <c r="B887" s="236"/>
      <c r="C887" s="237"/>
      <c r="D887" s="226" t="s">
        <v>228</v>
      </c>
      <c r="E887" s="238" t="s">
        <v>19</v>
      </c>
      <c r="F887" s="239" t="s">
        <v>329</v>
      </c>
      <c r="G887" s="237"/>
      <c r="H887" s="238" t="s">
        <v>19</v>
      </c>
      <c r="I887" s="240"/>
      <c r="J887" s="237"/>
      <c r="K887" s="237"/>
      <c r="L887" s="241"/>
      <c r="M887" s="242"/>
      <c r="N887" s="243"/>
      <c r="O887" s="243"/>
      <c r="P887" s="243"/>
      <c r="Q887" s="243"/>
      <c r="R887" s="243"/>
      <c r="S887" s="243"/>
      <c r="T887" s="244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5" t="s">
        <v>228</v>
      </c>
      <c r="AU887" s="245" t="s">
        <v>84</v>
      </c>
      <c r="AV887" s="13" t="s">
        <v>82</v>
      </c>
      <c r="AW887" s="13" t="s">
        <v>37</v>
      </c>
      <c r="AX887" s="13" t="s">
        <v>75</v>
      </c>
      <c r="AY887" s="245" t="s">
        <v>137</v>
      </c>
    </row>
    <row r="888" s="14" customFormat="1">
      <c r="A888" s="14"/>
      <c r="B888" s="246"/>
      <c r="C888" s="247"/>
      <c r="D888" s="226" t="s">
        <v>228</v>
      </c>
      <c r="E888" s="248" t="s">
        <v>19</v>
      </c>
      <c r="F888" s="249" t="s">
        <v>82</v>
      </c>
      <c r="G888" s="247"/>
      <c r="H888" s="250">
        <v>1</v>
      </c>
      <c r="I888" s="251"/>
      <c r="J888" s="247"/>
      <c r="K888" s="247"/>
      <c r="L888" s="252"/>
      <c r="M888" s="253"/>
      <c r="N888" s="254"/>
      <c r="O888" s="254"/>
      <c r="P888" s="254"/>
      <c r="Q888" s="254"/>
      <c r="R888" s="254"/>
      <c r="S888" s="254"/>
      <c r="T888" s="255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56" t="s">
        <v>228</v>
      </c>
      <c r="AU888" s="256" t="s">
        <v>84</v>
      </c>
      <c r="AV888" s="14" t="s">
        <v>84</v>
      </c>
      <c r="AW888" s="14" t="s">
        <v>37</v>
      </c>
      <c r="AX888" s="14" t="s">
        <v>75</v>
      </c>
      <c r="AY888" s="256" t="s">
        <v>137</v>
      </c>
    </row>
    <row r="889" s="15" customFormat="1">
      <c r="A889" s="15"/>
      <c r="B889" s="257"/>
      <c r="C889" s="258"/>
      <c r="D889" s="226" t="s">
        <v>228</v>
      </c>
      <c r="E889" s="259" t="s">
        <v>19</v>
      </c>
      <c r="F889" s="260" t="s">
        <v>237</v>
      </c>
      <c r="G889" s="258"/>
      <c r="H889" s="261">
        <v>2</v>
      </c>
      <c r="I889" s="262"/>
      <c r="J889" s="258"/>
      <c r="K889" s="258"/>
      <c r="L889" s="263"/>
      <c r="M889" s="264"/>
      <c r="N889" s="265"/>
      <c r="O889" s="265"/>
      <c r="P889" s="265"/>
      <c r="Q889" s="265"/>
      <c r="R889" s="265"/>
      <c r="S889" s="265"/>
      <c r="T889" s="266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67" t="s">
        <v>228</v>
      </c>
      <c r="AU889" s="267" t="s">
        <v>84</v>
      </c>
      <c r="AV889" s="15" t="s">
        <v>155</v>
      </c>
      <c r="AW889" s="15" t="s">
        <v>37</v>
      </c>
      <c r="AX889" s="15" t="s">
        <v>82</v>
      </c>
      <c r="AY889" s="267" t="s">
        <v>137</v>
      </c>
    </row>
    <row r="890" s="2" customFormat="1" ht="37.8" customHeight="1">
      <c r="A890" s="39"/>
      <c r="B890" s="40"/>
      <c r="C890" s="213" t="s">
        <v>1068</v>
      </c>
      <c r="D890" s="213" t="s">
        <v>140</v>
      </c>
      <c r="E890" s="214" t="s">
        <v>1069</v>
      </c>
      <c r="F890" s="215" t="s">
        <v>1070</v>
      </c>
      <c r="G890" s="216" t="s">
        <v>226</v>
      </c>
      <c r="H890" s="217">
        <v>41</v>
      </c>
      <c r="I890" s="218"/>
      <c r="J890" s="219">
        <f>ROUND(I890*H890,2)</f>
        <v>0</v>
      </c>
      <c r="K890" s="215" t="s">
        <v>282</v>
      </c>
      <c r="L890" s="45"/>
      <c r="M890" s="220" t="s">
        <v>19</v>
      </c>
      <c r="N890" s="221" t="s">
        <v>46</v>
      </c>
      <c r="O890" s="85"/>
      <c r="P890" s="222">
        <f>O890*H890</f>
        <v>0</v>
      </c>
      <c r="Q890" s="222">
        <v>0</v>
      </c>
      <c r="R890" s="222">
        <f>Q890*H890</f>
        <v>0</v>
      </c>
      <c r="S890" s="222">
        <v>0</v>
      </c>
      <c r="T890" s="223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24" t="s">
        <v>189</v>
      </c>
      <c r="AT890" s="224" t="s">
        <v>140</v>
      </c>
      <c r="AU890" s="224" t="s">
        <v>84</v>
      </c>
      <c r="AY890" s="18" t="s">
        <v>137</v>
      </c>
      <c r="BE890" s="225">
        <f>IF(N890="základní",J890,0)</f>
        <v>0</v>
      </c>
      <c r="BF890" s="225">
        <f>IF(N890="snížená",J890,0)</f>
        <v>0</v>
      </c>
      <c r="BG890" s="225">
        <f>IF(N890="zákl. přenesená",J890,0)</f>
        <v>0</v>
      </c>
      <c r="BH890" s="225">
        <f>IF(N890="sníž. přenesená",J890,0)</f>
        <v>0</v>
      </c>
      <c r="BI890" s="225">
        <f>IF(N890="nulová",J890,0)</f>
        <v>0</v>
      </c>
      <c r="BJ890" s="18" t="s">
        <v>82</v>
      </c>
      <c r="BK890" s="225">
        <f>ROUND(I890*H890,2)</f>
        <v>0</v>
      </c>
      <c r="BL890" s="18" t="s">
        <v>189</v>
      </c>
      <c r="BM890" s="224" t="s">
        <v>1071</v>
      </c>
    </row>
    <row r="891" s="2" customFormat="1">
      <c r="A891" s="39"/>
      <c r="B891" s="40"/>
      <c r="C891" s="41"/>
      <c r="D891" s="268" t="s">
        <v>284</v>
      </c>
      <c r="E891" s="41"/>
      <c r="F891" s="269" t="s">
        <v>1072</v>
      </c>
      <c r="G891" s="41"/>
      <c r="H891" s="41"/>
      <c r="I891" s="228"/>
      <c r="J891" s="41"/>
      <c r="K891" s="41"/>
      <c r="L891" s="45"/>
      <c r="M891" s="229"/>
      <c r="N891" s="230"/>
      <c r="O891" s="85"/>
      <c r="P891" s="85"/>
      <c r="Q891" s="85"/>
      <c r="R891" s="85"/>
      <c r="S891" s="85"/>
      <c r="T891" s="86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T891" s="18" t="s">
        <v>284</v>
      </c>
      <c r="AU891" s="18" t="s">
        <v>84</v>
      </c>
    </row>
    <row r="892" s="2" customFormat="1" ht="16.5" customHeight="1">
      <c r="A892" s="39"/>
      <c r="B892" s="40"/>
      <c r="C892" s="270" t="s">
        <v>1073</v>
      </c>
      <c r="D892" s="270" t="s">
        <v>286</v>
      </c>
      <c r="E892" s="271" t="s">
        <v>1074</v>
      </c>
      <c r="F892" s="272" t="s">
        <v>1075</v>
      </c>
      <c r="G892" s="273" t="s">
        <v>226</v>
      </c>
      <c r="H892" s="274">
        <v>41</v>
      </c>
      <c r="I892" s="275"/>
      <c r="J892" s="276">
        <f>ROUND(I892*H892,2)</f>
        <v>0</v>
      </c>
      <c r="K892" s="272" t="s">
        <v>282</v>
      </c>
      <c r="L892" s="277"/>
      <c r="M892" s="278" t="s">
        <v>19</v>
      </c>
      <c r="N892" s="279" t="s">
        <v>46</v>
      </c>
      <c r="O892" s="85"/>
      <c r="P892" s="222">
        <f>O892*H892</f>
        <v>0</v>
      </c>
      <c r="Q892" s="222">
        <v>3.0000000000000001E-05</v>
      </c>
      <c r="R892" s="222">
        <f>Q892*H892</f>
        <v>0.00123</v>
      </c>
      <c r="S892" s="222">
        <v>0</v>
      </c>
      <c r="T892" s="223">
        <f>S892*H892</f>
        <v>0</v>
      </c>
      <c r="U892" s="39"/>
      <c r="V892" s="39"/>
      <c r="W892" s="39"/>
      <c r="X892" s="39"/>
      <c r="Y892" s="39"/>
      <c r="Z892" s="39"/>
      <c r="AA892" s="39"/>
      <c r="AB892" s="39"/>
      <c r="AC892" s="39"/>
      <c r="AD892" s="39"/>
      <c r="AE892" s="39"/>
      <c r="AR892" s="224" t="s">
        <v>289</v>
      </c>
      <c r="AT892" s="224" t="s">
        <v>286</v>
      </c>
      <c r="AU892" s="224" t="s">
        <v>84</v>
      </c>
      <c r="AY892" s="18" t="s">
        <v>137</v>
      </c>
      <c r="BE892" s="225">
        <f>IF(N892="základní",J892,0)</f>
        <v>0</v>
      </c>
      <c r="BF892" s="225">
        <f>IF(N892="snížená",J892,0)</f>
        <v>0</v>
      </c>
      <c r="BG892" s="225">
        <f>IF(N892="zákl. přenesená",J892,0)</f>
        <v>0</v>
      </c>
      <c r="BH892" s="225">
        <f>IF(N892="sníž. přenesená",J892,0)</f>
        <v>0</v>
      </c>
      <c r="BI892" s="225">
        <f>IF(N892="nulová",J892,0)</f>
        <v>0</v>
      </c>
      <c r="BJ892" s="18" t="s">
        <v>82</v>
      </c>
      <c r="BK892" s="225">
        <f>ROUND(I892*H892,2)</f>
        <v>0</v>
      </c>
      <c r="BL892" s="18" t="s">
        <v>189</v>
      </c>
      <c r="BM892" s="224" t="s">
        <v>1076</v>
      </c>
    </row>
    <row r="893" s="13" customFormat="1">
      <c r="A893" s="13"/>
      <c r="B893" s="236"/>
      <c r="C893" s="237"/>
      <c r="D893" s="226" t="s">
        <v>228</v>
      </c>
      <c r="E893" s="238" t="s">
        <v>19</v>
      </c>
      <c r="F893" s="239" t="s">
        <v>651</v>
      </c>
      <c r="G893" s="237"/>
      <c r="H893" s="238" t="s">
        <v>19</v>
      </c>
      <c r="I893" s="240"/>
      <c r="J893" s="237"/>
      <c r="K893" s="237"/>
      <c r="L893" s="241"/>
      <c r="M893" s="242"/>
      <c r="N893" s="243"/>
      <c r="O893" s="243"/>
      <c r="P893" s="243"/>
      <c r="Q893" s="243"/>
      <c r="R893" s="243"/>
      <c r="S893" s="243"/>
      <c r="T893" s="244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45" t="s">
        <v>228</v>
      </c>
      <c r="AU893" s="245" t="s">
        <v>84</v>
      </c>
      <c r="AV893" s="13" t="s">
        <v>82</v>
      </c>
      <c r="AW893" s="13" t="s">
        <v>37</v>
      </c>
      <c r="AX893" s="13" t="s">
        <v>75</v>
      </c>
      <c r="AY893" s="245" t="s">
        <v>137</v>
      </c>
    </row>
    <row r="894" s="14" customFormat="1">
      <c r="A894" s="14"/>
      <c r="B894" s="246"/>
      <c r="C894" s="247"/>
      <c r="D894" s="226" t="s">
        <v>228</v>
      </c>
      <c r="E894" s="248" t="s">
        <v>19</v>
      </c>
      <c r="F894" s="249" t="s">
        <v>1077</v>
      </c>
      <c r="G894" s="247"/>
      <c r="H894" s="250">
        <v>9</v>
      </c>
      <c r="I894" s="251"/>
      <c r="J894" s="247"/>
      <c r="K894" s="247"/>
      <c r="L894" s="252"/>
      <c r="M894" s="253"/>
      <c r="N894" s="254"/>
      <c r="O894" s="254"/>
      <c r="P894" s="254"/>
      <c r="Q894" s="254"/>
      <c r="R894" s="254"/>
      <c r="S894" s="254"/>
      <c r="T894" s="255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6" t="s">
        <v>228</v>
      </c>
      <c r="AU894" s="256" t="s">
        <v>84</v>
      </c>
      <c r="AV894" s="14" t="s">
        <v>84</v>
      </c>
      <c r="AW894" s="14" t="s">
        <v>37</v>
      </c>
      <c r="AX894" s="14" t="s">
        <v>75</v>
      </c>
      <c r="AY894" s="256" t="s">
        <v>137</v>
      </c>
    </row>
    <row r="895" s="13" customFormat="1">
      <c r="A895" s="13"/>
      <c r="B895" s="236"/>
      <c r="C895" s="237"/>
      <c r="D895" s="226" t="s">
        <v>228</v>
      </c>
      <c r="E895" s="238" t="s">
        <v>19</v>
      </c>
      <c r="F895" s="239" t="s">
        <v>329</v>
      </c>
      <c r="G895" s="237"/>
      <c r="H895" s="238" t="s">
        <v>19</v>
      </c>
      <c r="I895" s="240"/>
      <c r="J895" s="237"/>
      <c r="K895" s="237"/>
      <c r="L895" s="241"/>
      <c r="M895" s="242"/>
      <c r="N895" s="243"/>
      <c r="O895" s="243"/>
      <c r="P895" s="243"/>
      <c r="Q895" s="243"/>
      <c r="R895" s="243"/>
      <c r="S895" s="243"/>
      <c r="T895" s="244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5" t="s">
        <v>228</v>
      </c>
      <c r="AU895" s="245" t="s">
        <v>84</v>
      </c>
      <c r="AV895" s="13" t="s">
        <v>82</v>
      </c>
      <c r="AW895" s="13" t="s">
        <v>37</v>
      </c>
      <c r="AX895" s="13" t="s">
        <v>75</v>
      </c>
      <c r="AY895" s="245" t="s">
        <v>137</v>
      </c>
    </row>
    <row r="896" s="14" customFormat="1">
      <c r="A896" s="14"/>
      <c r="B896" s="246"/>
      <c r="C896" s="247"/>
      <c r="D896" s="226" t="s">
        <v>228</v>
      </c>
      <c r="E896" s="248" t="s">
        <v>19</v>
      </c>
      <c r="F896" s="249" t="s">
        <v>1078</v>
      </c>
      <c r="G896" s="247"/>
      <c r="H896" s="250">
        <v>32</v>
      </c>
      <c r="I896" s="251"/>
      <c r="J896" s="247"/>
      <c r="K896" s="247"/>
      <c r="L896" s="252"/>
      <c r="M896" s="253"/>
      <c r="N896" s="254"/>
      <c r="O896" s="254"/>
      <c r="P896" s="254"/>
      <c r="Q896" s="254"/>
      <c r="R896" s="254"/>
      <c r="S896" s="254"/>
      <c r="T896" s="255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6" t="s">
        <v>228</v>
      </c>
      <c r="AU896" s="256" t="s">
        <v>84</v>
      </c>
      <c r="AV896" s="14" t="s">
        <v>84</v>
      </c>
      <c r="AW896" s="14" t="s">
        <v>37</v>
      </c>
      <c r="AX896" s="14" t="s">
        <v>75</v>
      </c>
      <c r="AY896" s="256" t="s">
        <v>137</v>
      </c>
    </row>
    <row r="897" s="15" customFormat="1">
      <c r="A897" s="15"/>
      <c r="B897" s="257"/>
      <c r="C897" s="258"/>
      <c r="D897" s="226" t="s">
        <v>228</v>
      </c>
      <c r="E897" s="259" t="s">
        <v>19</v>
      </c>
      <c r="F897" s="260" t="s">
        <v>237</v>
      </c>
      <c r="G897" s="258"/>
      <c r="H897" s="261">
        <v>41</v>
      </c>
      <c r="I897" s="262"/>
      <c r="J897" s="258"/>
      <c r="K897" s="258"/>
      <c r="L897" s="263"/>
      <c r="M897" s="264"/>
      <c r="N897" s="265"/>
      <c r="O897" s="265"/>
      <c r="P897" s="265"/>
      <c r="Q897" s="265"/>
      <c r="R897" s="265"/>
      <c r="S897" s="265"/>
      <c r="T897" s="266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67" t="s">
        <v>228</v>
      </c>
      <c r="AU897" s="267" t="s">
        <v>84</v>
      </c>
      <c r="AV897" s="15" t="s">
        <v>155</v>
      </c>
      <c r="AW897" s="15" t="s">
        <v>37</v>
      </c>
      <c r="AX897" s="15" t="s">
        <v>82</v>
      </c>
      <c r="AY897" s="267" t="s">
        <v>137</v>
      </c>
    </row>
    <row r="898" s="2" customFormat="1" ht="24.15" customHeight="1">
      <c r="A898" s="39"/>
      <c r="B898" s="40"/>
      <c r="C898" s="270" t="s">
        <v>1079</v>
      </c>
      <c r="D898" s="270" t="s">
        <v>286</v>
      </c>
      <c r="E898" s="271" t="s">
        <v>1080</v>
      </c>
      <c r="F898" s="272" t="s">
        <v>1081</v>
      </c>
      <c r="G898" s="273" t="s">
        <v>226</v>
      </c>
      <c r="H898" s="274">
        <v>41</v>
      </c>
      <c r="I898" s="275"/>
      <c r="J898" s="276">
        <f>ROUND(I898*H898,2)</f>
        <v>0</v>
      </c>
      <c r="K898" s="272" t="s">
        <v>282</v>
      </c>
      <c r="L898" s="277"/>
      <c r="M898" s="278" t="s">
        <v>19</v>
      </c>
      <c r="N898" s="279" t="s">
        <v>46</v>
      </c>
      <c r="O898" s="85"/>
      <c r="P898" s="222">
        <f>O898*H898</f>
        <v>0</v>
      </c>
      <c r="Q898" s="222">
        <v>4.0000000000000003E-05</v>
      </c>
      <c r="R898" s="222">
        <f>Q898*H898</f>
        <v>0.0016400000000000002</v>
      </c>
      <c r="S898" s="222">
        <v>0</v>
      </c>
      <c r="T898" s="223">
        <f>S898*H898</f>
        <v>0</v>
      </c>
      <c r="U898" s="39"/>
      <c r="V898" s="39"/>
      <c r="W898" s="39"/>
      <c r="X898" s="39"/>
      <c r="Y898" s="39"/>
      <c r="Z898" s="39"/>
      <c r="AA898" s="39"/>
      <c r="AB898" s="39"/>
      <c r="AC898" s="39"/>
      <c r="AD898" s="39"/>
      <c r="AE898" s="39"/>
      <c r="AR898" s="224" t="s">
        <v>289</v>
      </c>
      <c r="AT898" s="224" t="s">
        <v>286</v>
      </c>
      <c r="AU898" s="224" t="s">
        <v>84</v>
      </c>
      <c r="AY898" s="18" t="s">
        <v>137</v>
      </c>
      <c r="BE898" s="225">
        <f>IF(N898="základní",J898,0)</f>
        <v>0</v>
      </c>
      <c r="BF898" s="225">
        <f>IF(N898="snížená",J898,0)</f>
        <v>0</v>
      </c>
      <c r="BG898" s="225">
        <f>IF(N898="zákl. přenesená",J898,0)</f>
        <v>0</v>
      </c>
      <c r="BH898" s="225">
        <f>IF(N898="sníž. přenesená",J898,0)</f>
        <v>0</v>
      </c>
      <c r="BI898" s="225">
        <f>IF(N898="nulová",J898,0)</f>
        <v>0</v>
      </c>
      <c r="BJ898" s="18" t="s">
        <v>82</v>
      </c>
      <c r="BK898" s="225">
        <f>ROUND(I898*H898,2)</f>
        <v>0</v>
      </c>
      <c r="BL898" s="18" t="s">
        <v>189</v>
      </c>
      <c r="BM898" s="224" t="s">
        <v>1082</v>
      </c>
    </row>
    <row r="899" s="2" customFormat="1" ht="16.5" customHeight="1">
      <c r="A899" s="39"/>
      <c r="B899" s="40"/>
      <c r="C899" s="270" t="s">
        <v>1083</v>
      </c>
      <c r="D899" s="270" t="s">
        <v>286</v>
      </c>
      <c r="E899" s="271" t="s">
        <v>903</v>
      </c>
      <c r="F899" s="272" t="s">
        <v>904</v>
      </c>
      <c r="G899" s="273" t="s">
        <v>226</v>
      </c>
      <c r="H899" s="274">
        <v>41</v>
      </c>
      <c r="I899" s="275"/>
      <c r="J899" s="276">
        <f>ROUND(I899*H899,2)</f>
        <v>0</v>
      </c>
      <c r="K899" s="272" t="s">
        <v>282</v>
      </c>
      <c r="L899" s="277"/>
      <c r="M899" s="278" t="s">
        <v>19</v>
      </c>
      <c r="N899" s="279" t="s">
        <v>46</v>
      </c>
      <c r="O899" s="85"/>
      <c r="P899" s="222">
        <f>O899*H899</f>
        <v>0</v>
      </c>
      <c r="Q899" s="222">
        <v>1.0000000000000001E-05</v>
      </c>
      <c r="R899" s="222">
        <f>Q899*H899</f>
        <v>0.00041000000000000005</v>
      </c>
      <c r="S899" s="222">
        <v>0</v>
      </c>
      <c r="T899" s="223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24" t="s">
        <v>289</v>
      </c>
      <c r="AT899" s="224" t="s">
        <v>286</v>
      </c>
      <c r="AU899" s="224" t="s">
        <v>84</v>
      </c>
      <c r="AY899" s="18" t="s">
        <v>137</v>
      </c>
      <c r="BE899" s="225">
        <f>IF(N899="základní",J899,0)</f>
        <v>0</v>
      </c>
      <c r="BF899" s="225">
        <f>IF(N899="snížená",J899,0)</f>
        <v>0</v>
      </c>
      <c r="BG899" s="225">
        <f>IF(N899="zákl. přenesená",J899,0)</f>
        <v>0</v>
      </c>
      <c r="BH899" s="225">
        <f>IF(N899="sníž. přenesená",J899,0)</f>
        <v>0</v>
      </c>
      <c r="BI899" s="225">
        <f>IF(N899="nulová",J899,0)</f>
        <v>0</v>
      </c>
      <c r="BJ899" s="18" t="s">
        <v>82</v>
      </c>
      <c r="BK899" s="225">
        <f>ROUND(I899*H899,2)</f>
        <v>0</v>
      </c>
      <c r="BL899" s="18" t="s">
        <v>189</v>
      </c>
      <c r="BM899" s="224" t="s">
        <v>1084</v>
      </c>
    </row>
    <row r="900" s="2" customFormat="1" ht="24.15" customHeight="1">
      <c r="A900" s="39"/>
      <c r="B900" s="40"/>
      <c r="C900" s="213" t="s">
        <v>1085</v>
      </c>
      <c r="D900" s="213" t="s">
        <v>140</v>
      </c>
      <c r="E900" s="214" t="s">
        <v>1086</v>
      </c>
      <c r="F900" s="215" t="s">
        <v>1087</v>
      </c>
      <c r="G900" s="216" t="s">
        <v>226</v>
      </c>
      <c r="H900" s="217">
        <v>67</v>
      </c>
      <c r="I900" s="218"/>
      <c r="J900" s="219">
        <f>ROUND(I900*H900,2)</f>
        <v>0</v>
      </c>
      <c r="K900" s="215" t="s">
        <v>19</v>
      </c>
      <c r="L900" s="45"/>
      <c r="M900" s="220" t="s">
        <v>19</v>
      </c>
      <c r="N900" s="221" t="s">
        <v>46</v>
      </c>
      <c r="O900" s="85"/>
      <c r="P900" s="222">
        <f>O900*H900</f>
        <v>0</v>
      </c>
      <c r="Q900" s="222">
        <v>0</v>
      </c>
      <c r="R900" s="222">
        <f>Q900*H900</f>
        <v>0</v>
      </c>
      <c r="S900" s="222">
        <v>0</v>
      </c>
      <c r="T900" s="223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24" t="s">
        <v>189</v>
      </c>
      <c r="AT900" s="224" t="s">
        <v>140</v>
      </c>
      <c r="AU900" s="224" t="s">
        <v>84</v>
      </c>
      <c r="AY900" s="18" t="s">
        <v>137</v>
      </c>
      <c r="BE900" s="225">
        <f>IF(N900="základní",J900,0)</f>
        <v>0</v>
      </c>
      <c r="BF900" s="225">
        <f>IF(N900="snížená",J900,0)</f>
        <v>0</v>
      </c>
      <c r="BG900" s="225">
        <f>IF(N900="zákl. přenesená",J900,0)</f>
        <v>0</v>
      </c>
      <c r="BH900" s="225">
        <f>IF(N900="sníž. přenesená",J900,0)</f>
        <v>0</v>
      </c>
      <c r="BI900" s="225">
        <f>IF(N900="nulová",J900,0)</f>
        <v>0</v>
      </c>
      <c r="BJ900" s="18" t="s">
        <v>82</v>
      </c>
      <c r="BK900" s="225">
        <f>ROUND(I900*H900,2)</f>
        <v>0</v>
      </c>
      <c r="BL900" s="18" t="s">
        <v>189</v>
      </c>
      <c r="BM900" s="224" t="s">
        <v>1088</v>
      </c>
    </row>
    <row r="901" s="2" customFormat="1">
      <c r="A901" s="39"/>
      <c r="B901" s="40"/>
      <c r="C901" s="41"/>
      <c r="D901" s="226" t="s">
        <v>158</v>
      </c>
      <c r="E901" s="41"/>
      <c r="F901" s="227" t="s">
        <v>1089</v>
      </c>
      <c r="G901" s="41"/>
      <c r="H901" s="41"/>
      <c r="I901" s="228"/>
      <c r="J901" s="41"/>
      <c r="K901" s="41"/>
      <c r="L901" s="45"/>
      <c r="M901" s="229"/>
      <c r="N901" s="230"/>
      <c r="O901" s="85"/>
      <c r="P901" s="85"/>
      <c r="Q901" s="85"/>
      <c r="R901" s="85"/>
      <c r="S901" s="85"/>
      <c r="T901" s="86"/>
      <c r="U901" s="39"/>
      <c r="V901" s="39"/>
      <c r="W901" s="39"/>
      <c r="X901" s="39"/>
      <c r="Y901" s="39"/>
      <c r="Z901" s="39"/>
      <c r="AA901" s="39"/>
      <c r="AB901" s="39"/>
      <c r="AC901" s="39"/>
      <c r="AD901" s="39"/>
      <c r="AE901" s="39"/>
      <c r="AT901" s="18" t="s">
        <v>158</v>
      </c>
      <c r="AU901" s="18" t="s">
        <v>84</v>
      </c>
    </row>
    <row r="902" s="2" customFormat="1" ht="24.15" customHeight="1">
      <c r="A902" s="39"/>
      <c r="B902" s="40"/>
      <c r="C902" s="270" t="s">
        <v>1090</v>
      </c>
      <c r="D902" s="270" t="s">
        <v>286</v>
      </c>
      <c r="E902" s="271" t="s">
        <v>1091</v>
      </c>
      <c r="F902" s="272" t="s">
        <v>1092</v>
      </c>
      <c r="G902" s="273" t="s">
        <v>226</v>
      </c>
      <c r="H902" s="274">
        <v>67</v>
      </c>
      <c r="I902" s="275"/>
      <c r="J902" s="276">
        <f>ROUND(I902*H902,2)</f>
        <v>0</v>
      </c>
      <c r="K902" s="272" t="s">
        <v>282</v>
      </c>
      <c r="L902" s="277"/>
      <c r="M902" s="278" t="s">
        <v>19</v>
      </c>
      <c r="N902" s="279" t="s">
        <v>46</v>
      </c>
      <c r="O902" s="85"/>
      <c r="P902" s="222">
        <f>O902*H902</f>
        <v>0</v>
      </c>
      <c r="Q902" s="222">
        <v>2.0000000000000002E-05</v>
      </c>
      <c r="R902" s="222">
        <f>Q902*H902</f>
        <v>0.0013400000000000001</v>
      </c>
      <c r="S902" s="222">
        <v>0</v>
      </c>
      <c r="T902" s="223">
        <f>S902*H902</f>
        <v>0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224" t="s">
        <v>289</v>
      </c>
      <c r="AT902" s="224" t="s">
        <v>286</v>
      </c>
      <c r="AU902" s="224" t="s">
        <v>84</v>
      </c>
      <c r="AY902" s="18" t="s">
        <v>137</v>
      </c>
      <c r="BE902" s="225">
        <f>IF(N902="základní",J902,0)</f>
        <v>0</v>
      </c>
      <c r="BF902" s="225">
        <f>IF(N902="snížená",J902,0)</f>
        <v>0</v>
      </c>
      <c r="BG902" s="225">
        <f>IF(N902="zákl. přenesená",J902,0)</f>
        <v>0</v>
      </c>
      <c r="BH902" s="225">
        <f>IF(N902="sníž. přenesená",J902,0)</f>
        <v>0</v>
      </c>
      <c r="BI902" s="225">
        <f>IF(N902="nulová",J902,0)</f>
        <v>0</v>
      </c>
      <c r="BJ902" s="18" t="s">
        <v>82</v>
      </c>
      <c r="BK902" s="225">
        <f>ROUND(I902*H902,2)</f>
        <v>0</v>
      </c>
      <c r="BL902" s="18" t="s">
        <v>189</v>
      </c>
      <c r="BM902" s="224" t="s">
        <v>1093</v>
      </c>
    </row>
    <row r="903" s="13" customFormat="1">
      <c r="A903" s="13"/>
      <c r="B903" s="236"/>
      <c r="C903" s="237"/>
      <c r="D903" s="226" t="s">
        <v>228</v>
      </c>
      <c r="E903" s="238" t="s">
        <v>19</v>
      </c>
      <c r="F903" s="239" t="s">
        <v>651</v>
      </c>
      <c r="G903" s="237"/>
      <c r="H903" s="238" t="s">
        <v>19</v>
      </c>
      <c r="I903" s="240"/>
      <c r="J903" s="237"/>
      <c r="K903" s="237"/>
      <c r="L903" s="241"/>
      <c r="M903" s="242"/>
      <c r="N903" s="243"/>
      <c r="O903" s="243"/>
      <c r="P903" s="243"/>
      <c r="Q903" s="243"/>
      <c r="R903" s="243"/>
      <c r="S903" s="243"/>
      <c r="T903" s="244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5" t="s">
        <v>228</v>
      </c>
      <c r="AU903" s="245" t="s">
        <v>84</v>
      </c>
      <c r="AV903" s="13" t="s">
        <v>82</v>
      </c>
      <c r="AW903" s="13" t="s">
        <v>37</v>
      </c>
      <c r="AX903" s="13" t="s">
        <v>75</v>
      </c>
      <c r="AY903" s="245" t="s">
        <v>137</v>
      </c>
    </row>
    <row r="904" s="14" customFormat="1">
      <c r="A904" s="14"/>
      <c r="B904" s="246"/>
      <c r="C904" s="247"/>
      <c r="D904" s="226" t="s">
        <v>228</v>
      </c>
      <c r="E904" s="248" t="s">
        <v>19</v>
      </c>
      <c r="F904" s="249" t="s">
        <v>1094</v>
      </c>
      <c r="G904" s="247"/>
      <c r="H904" s="250">
        <v>11</v>
      </c>
      <c r="I904" s="251"/>
      <c r="J904" s="247"/>
      <c r="K904" s="247"/>
      <c r="L904" s="252"/>
      <c r="M904" s="253"/>
      <c r="N904" s="254"/>
      <c r="O904" s="254"/>
      <c r="P904" s="254"/>
      <c r="Q904" s="254"/>
      <c r="R904" s="254"/>
      <c r="S904" s="254"/>
      <c r="T904" s="255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6" t="s">
        <v>228</v>
      </c>
      <c r="AU904" s="256" t="s">
        <v>84</v>
      </c>
      <c r="AV904" s="14" t="s">
        <v>84</v>
      </c>
      <c r="AW904" s="14" t="s">
        <v>37</v>
      </c>
      <c r="AX904" s="14" t="s">
        <v>75</v>
      </c>
      <c r="AY904" s="256" t="s">
        <v>137</v>
      </c>
    </row>
    <row r="905" s="13" customFormat="1">
      <c r="A905" s="13"/>
      <c r="B905" s="236"/>
      <c r="C905" s="237"/>
      <c r="D905" s="226" t="s">
        <v>228</v>
      </c>
      <c r="E905" s="238" t="s">
        <v>19</v>
      </c>
      <c r="F905" s="239" t="s">
        <v>329</v>
      </c>
      <c r="G905" s="237"/>
      <c r="H905" s="238" t="s">
        <v>19</v>
      </c>
      <c r="I905" s="240"/>
      <c r="J905" s="237"/>
      <c r="K905" s="237"/>
      <c r="L905" s="241"/>
      <c r="M905" s="242"/>
      <c r="N905" s="243"/>
      <c r="O905" s="243"/>
      <c r="P905" s="243"/>
      <c r="Q905" s="243"/>
      <c r="R905" s="243"/>
      <c r="S905" s="243"/>
      <c r="T905" s="244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45" t="s">
        <v>228</v>
      </c>
      <c r="AU905" s="245" t="s">
        <v>84</v>
      </c>
      <c r="AV905" s="13" t="s">
        <v>82</v>
      </c>
      <c r="AW905" s="13" t="s">
        <v>37</v>
      </c>
      <c r="AX905" s="13" t="s">
        <v>75</v>
      </c>
      <c r="AY905" s="245" t="s">
        <v>137</v>
      </c>
    </row>
    <row r="906" s="14" customFormat="1">
      <c r="A906" s="14"/>
      <c r="B906" s="246"/>
      <c r="C906" s="247"/>
      <c r="D906" s="226" t="s">
        <v>228</v>
      </c>
      <c r="E906" s="248" t="s">
        <v>19</v>
      </c>
      <c r="F906" s="249" t="s">
        <v>1095</v>
      </c>
      <c r="G906" s="247"/>
      <c r="H906" s="250">
        <v>56</v>
      </c>
      <c r="I906" s="251"/>
      <c r="J906" s="247"/>
      <c r="K906" s="247"/>
      <c r="L906" s="252"/>
      <c r="M906" s="253"/>
      <c r="N906" s="254"/>
      <c r="O906" s="254"/>
      <c r="P906" s="254"/>
      <c r="Q906" s="254"/>
      <c r="R906" s="254"/>
      <c r="S906" s="254"/>
      <c r="T906" s="255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56" t="s">
        <v>228</v>
      </c>
      <c r="AU906" s="256" t="s">
        <v>84</v>
      </c>
      <c r="AV906" s="14" t="s">
        <v>84</v>
      </c>
      <c r="AW906" s="14" t="s">
        <v>37</v>
      </c>
      <c r="AX906" s="14" t="s">
        <v>75</v>
      </c>
      <c r="AY906" s="256" t="s">
        <v>137</v>
      </c>
    </row>
    <row r="907" s="15" customFormat="1">
      <c r="A907" s="15"/>
      <c r="B907" s="257"/>
      <c r="C907" s="258"/>
      <c r="D907" s="226" t="s">
        <v>228</v>
      </c>
      <c r="E907" s="259" t="s">
        <v>19</v>
      </c>
      <c r="F907" s="260" t="s">
        <v>237</v>
      </c>
      <c r="G907" s="258"/>
      <c r="H907" s="261">
        <v>67</v>
      </c>
      <c r="I907" s="262"/>
      <c r="J907" s="258"/>
      <c r="K907" s="258"/>
      <c r="L907" s="263"/>
      <c r="M907" s="264"/>
      <c r="N907" s="265"/>
      <c r="O907" s="265"/>
      <c r="P907" s="265"/>
      <c r="Q907" s="265"/>
      <c r="R907" s="265"/>
      <c r="S907" s="265"/>
      <c r="T907" s="266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  <c r="AT907" s="267" t="s">
        <v>228</v>
      </c>
      <c r="AU907" s="267" t="s">
        <v>84</v>
      </c>
      <c r="AV907" s="15" t="s">
        <v>155</v>
      </c>
      <c r="AW907" s="15" t="s">
        <v>37</v>
      </c>
      <c r="AX907" s="15" t="s">
        <v>82</v>
      </c>
      <c r="AY907" s="267" t="s">
        <v>137</v>
      </c>
    </row>
    <row r="908" s="2" customFormat="1" ht="16.5" customHeight="1">
      <c r="A908" s="39"/>
      <c r="B908" s="40"/>
      <c r="C908" s="270" t="s">
        <v>1096</v>
      </c>
      <c r="D908" s="270" t="s">
        <v>286</v>
      </c>
      <c r="E908" s="271" t="s">
        <v>1097</v>
      </c>
      <c r="F908" s="272" t="s">
        <v>1098</v>
      </c>
      <c r="G908" s="273" t="s">
        <v>226</v>
      </c>
      <c r="H908" s="274">
        <v>15</v>
      </c>
      <c r="I908" s="275"/>
      <c r="J908" s="276">
        <f>ROUND(I908*H908,2)</f>
        <v>0</v>
      </c>
      <c r="K908" s="272" t="s">
        <v>19</v>
      </c>
      <c r="L908" s="277"/>
      <c r="M908" s="278" t="s">
        <v>19</v>
      </c>
      <c r="N908" s="279" t="s">
        <v>46</v>
      </c>
      <c r="O908" s="85"/>
      <c r="P908" s="222">
        <f>O908*H908</f>
        <v>0</v>
      </c>
      <c r="Q908" s="222">
        <v>0.00010000000000000001</v>
      </c>
      <c r="R908" s="222">
        <f>Q908*H908</f>
        <v>0.0015</v>
      </c>
      <c r="S908" s="222">
        <v>0</v>
      </c>
      <c r="T908" s="223">
        <f>S908*H908</f>
        <v>0</v>
      </c>
      <c r="U908" s="39"/>
      <c r="V908" s="39"/>
      <c r="W908" s="39"/>
      <c r="X908" s="39"/>
      <c r="Y908" s="39"/>
      <c r="Z908" s="39"/>
      <c r="AA908" s="39"/>
      <c r="AB908" s="39"/>
      <c r="AC908" s="39"/>
      <c r="AD908" s="39"/>
      <c r="AE908" s="39"/>
      <c r="AR908" s="224" t="s">
        <v>289</v>
      </c>
      <c r="AT908" s="224" t="s">
        <v>286</v>
      </c>
      <c r="AU908" s="224" t="s">
        <v>84</v>
      </c>
      <c r="AY908" s="18" t="s">
        <v>137</v>
      </c>
      <c r="BE908" s="225">
        <f>IF(N908="základní",J908,0)</f>
        <v>0</v>
      </c>
      <c r="BF908" s="225">
        <f>IF(N908="snížená",J908,0)</f>
        <v>0</v>
      </c>
      <c r="BG908" s="225">
        <f>IF(N908="zákl. přenesená",J908,0)</f>
        <v>0</v>
      </c>
      <c r="BH908" s="225">
        <f>IF(N908="sníž. přenesená",J908,0)</f>
        <v>0</v>
      </c>
      <c r="BI908" s="225">
        <f>IF(N908="nulová",J908,0)</f>
        <v>0</v>
      </c>
      <c r="BJ908" s="18" t="s">
        <v>82</v>
      </c>
      <c r="BK908" s="225">
        <f>ROUND(I908*H908,2)</f>
        <v>0</v>
      </c>
      <c r="BL908" s="18" t="s">
        <v>189</v>
      </c>
      <c r="BM908" s="224" t="s">
        <v>1099</v>
      </c>
    </row>
    <row r="909" s="13" customFormat="1">
      <c r="A909" s="13"/>
      <c r="B909" s="236"/>
      <c r="C909" s="237"/>
      <c r="D909" s="226" t="s">
        <v>228</v>
      </c>
      <c r="E909" s="238" t="s">
        <v>19</v>
      </c>
      <c r="F909" s="239" t="s">
        <v>651</v>
      </c>
      <c r="G909" s="237"/>
      <c r="H909" s="238" t="s">
        <v>19</v>
      </c>
      <c r="I909" s="240"/>
      <c r="J909" s="237"/>
      <c r="K909" s="237"/>
      <c r="L909" s="241"/>
      <c r="M909" s="242"/>
      <c r="N909" s="243"/>
      <c r="O909" s="243"/>
      <c r="P909" s="243"/>
      <c r="Q909" s="243"/>
      <c r="R909" s="243"/>
      <c r="S909" s="243"/>
      <c r="T909" s="244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5" t="s">
        <v>228</v>
      </c>
      <c r="AU909" s="245" t="s">
        <v>84</v>
      </c>
      <c r="AV909" s="13" t="s">
        <v>82</v>
      </c>
      <c r="AW909" s="13" t="s">
        <v>37</v>
      </c>
      <c r="AX909" s="13" t="s">
        <v>75</v>
      </c>
      <c r="AY909" s="245" t="s">
        <v>137</v>
      </c>
    </row>
    <row r="910" s="14" customFormat="1">
      <c r="A910" s="14"/>
      <c r="B910" s="246"/>
      <c r="C910" s="247"/>
      <c r="D910" s="226" t="s">
        <v>228</v>
      </c>
      <c r="E910" s="248" t="s">
        <v>19</v>
      </c>
      <c r="F910" s="249" t="s">
        <v>167</v>
      </c>
      <c r="G910" s="247"/>
      <c r="H910" s="250">
        <v>7</v>
      </c>
      <c r="I910" s="251"/>
      <c r="J910" s="247"/>
      <c r="K910" s="247"/>
      <c r="L910" s="252"/>
      <c r="M910" s="253"/>
      <c r="N910" s="254"/>
      <c r="O910" s="254"/>
      <c r="P910" s="254"/>
      <c r="Q910" s="254"/>
      <c r="R910" s="254"/>
      <c r="S910" s="254"/>
      <c r="T910" s="255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6" t="s">
        <v>228</v>
      </c>
      <c r="AU910" s="256" t="s">
        <v>84</v>
      </c>
      <c r="AV910" s="14" t="s">
        <v>84</v>
      </c>
      <c r="AW910" s="14" t="s">
        <v>37</v>
      </c>
      <c r="AX910" s="14" t="s">
        <v>75</v>
      </c>
      <c r="AY910" s="256" t="s">
        <v>137</v>
      </c>
    </row>
    <row r="911" s="13" customFormat="1">
      <c r="A911" s="13"/>
      <c r="B911" s="236"/>
      <c r="C911" s="237"/>
      <c r="D911" s="226" t="s">
        <v>228</v>
      </c>
      <c r="E911" s="238" t="s">
        <v>19</v>
      </c>
      <c r="F911" s="239" t="s">
        <v>329</v>
      </c>
      <c r="G911" s="237"/>
      <c r="H911" s="238" t="s">
        <v>19</v>
      </c>
      <c r="I911" s="240"/>
      <c r="J911" s="237"/>
      <c r="K911" s="237"/>
      <c r="L911" s="241"/>
      <c r="M911" s="242"/>
      <c r="N911" s="243"/>
      <c r="O911" s="243"/>
      <c r="P911" s="243"/>
      <c r="Q911" s="243"/>
      <c r="R911" s="243"/>
      <c r="S911" s="243"/>
      <c r="T911" s="244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45" t="s">
        <v>228</v>
      </c>
      <c r="AU911" s="245" t="s">
        <v>84</v>
      </c>
      <c r="AV911" s="13" t="s">
        <v>82</v>
      </c>
      <c r="AW911" s="13" t="s">
        <v>37</v>
      </c>
      <c r="AX911" s="13" t="s">
        <v>75</v>
      </c>
      <c r="AY911" s="245" t="s">
        <v>137</v>
      </c>
    </row>
    <row r="912" s="14" customFormat="1">
      <c r="A912" s="14"/>
      <c r="B912" s="246"/>
      <c r="C912" s="247"/>
      <c r="D912" s="226" t="s">
        <v>228</v>
      </c>
      <c r="E912" s="248" t="s">
        <v>19</v>
      </c>
      <c r="F912" s="249" t="s">
        <v>171</v>
      </c>
      <c r="G912" s="247"/>
      <c r="H912" s="250">
        <v>8</v>
      </c>
      <c r="I912" s="251"/>
      <c r="J912" s="247"/>
      <c r="K912" s="247"/>
      <c r="L912" s="252"/>
      <c r="M912" s="253"/>
      <c r="N912" s="254"/>
      <c r="O912" s="254"/>
      <c r="P912" s="254"/>
      <c r="Q912" s="254"/>
      <c r="R912" s="254"/>
      <c r="S912" s="254"/>
      <c r="T912" s="255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4"/>
      <c r="AT912" s="256" t="s">
        <v>228</v>
      </c>
      <c r="AU912" s="256" t="s">
        <v>84</v>
      </c>
      <c r="AV912" s="14" t="s">
        <v>84</v>
      </c>
      <c r="AW912" s="14" t="s">
        <v>37</v>
      </c>
      <c r="AX912" s="14" t="s">
        <v>75</v>
      </c>
      <c r="AY912" s="256" t="s">
        <v>137</v>
      </c>
    </row>
    <row r="913" s="15" customFormat="1">
      <c r="A913" s="15"/>
      <c r="B913" s="257"/>
      <c r="C913" s="258"/>
      <c r="D913" s="226" t="s">
        <v>228</v>
      </c>
      <c r="E913" s="259" t="s">
        <v>19</v>
      </c>
      <c r="F913" s="260" t="s">
        <v>237</v>
      </c>
      <c r="G913" s="258"/>
      <c r="H913" s="261">
        <v>15</v>
      </c>
      <c r="I913" s="262"/>
      <c r="J913" s="258"/>
      <c r="K913" s="258"/>
      <c r="L913" s="263"/>
      <c r="M913" s="264"/>
      <c r="N913" s="265"/>
      <c r="O913" s="265"/>
      <c r="P913" s="265"/>
      <c r="Q913" s="265"/>
      <c r="R913" s="265"/>
      <c r="S913" s="265"/>
      <c r="T913" s="266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67" t="s">
        <v>228</v>
      </c>
      <c r="AU913" s="267" t="s">
        <v>84</v>
      </c>
      <c r="AV913" s="15" t="s">
        <v>155</v>
      </c>
      <c r="AW913" s="15" t="s">
        <v>37</v>
      </c>
      <c r="AX913" s="15" t="s">
        <v>82</v>
      </c>
      <c r="AY913" s="267" t="s">
        <v>137</v>
      </c>
    </row>
    <row r="914" s="2" customFormat="1" ht="24.15" customHeight="1">
      <c r="A914" s="39"/>
      <c r="B914" s="40"/>
      <c r="C914" s="213" t="s">
        <v>1100</v>
      </c>
      <c r="D914" s="213" t="s">
        <v>140</v>
      </c>
      <c r="E914" s="214" t="s">
        <v>1101</v>
      </c>
      <c r="F914" s="215" t="s">
        <v>1102</v>
      </c>
      <c r="G914" s="216" t="s">
        <v>226</v>
      </c>
      <c r="H914" s="217">
        <v>67</v>
      </c>
      <c r="I914" s="218"/>
      <c r="J914" s="219">
        <f>ROUND(I914*H914,2)</f>
        <v>0</v>
      </c>
      <c r="K914" s="215" t="s">
        <v>282</v>
      </c>
      <c r="L914" s="45"/>
      <c r="M914" s="220" t="s">
        <v>19</v>
      </c>
      <c r="N914" s="221" t="s">
        <v>46</v>
      </c>
      <c r="O914" s="85"/>
      <c r="P914" s="222">
        <f>O914*H914</f>
        <v>0</v>
      </c>
      <c r="Q914" s="222">
        <v>0</v>
      </c>
      <c r="R914" s="222">
        <f>Q914*H914</f>
        <v>0</v>
      </c>
      <c r="S914" s="222">
        <v>0</v>
      </c>
      <c r="T914" s="223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224" t="s">
        <v>189</v>
      </c>
      <c r="AT914" s="224" t="s">
        <v>140</v>
      </c>
      <c r="AU914" s="224" t="s">
        <v>84</v>
      </c>
      <c r="AY914" s="18" t="s">
        <v>137</v>
      </c>
      <c r="BE914" s="225">
        <f>IF(N914="základní",J914,0)</f>
        <v>0</v>
      </c>
      <c r="BF914" s="225">
        <f>IF(N914="snížená",J914,0)</f>
        <v>0</v>
      </c>
      <c r="BG914" s="225">
        <f>IF(N914="zákl. přenesená",J914,0)</f>
        <v>0</v>
      </c>
      <c r="BH914" s="225">
        <f>IF(N914="sníž. přenesená",J914,0)</f>
        <v>0</v>
      </c>
      <c r="BI914" s="225">
        <f>IF(N914="nulová",J914,0)</f>
        <v>0</v>
      </c>
      <c r="BJ914" s="18" t="s">
        <v>82</v>
      </c>
      <c r="BK914" s="225">
        <f>ROUND(I914*H914,2)</f>
        <v>0</v>
      </c>
      <c r="BL914" s="18" t="s">
        <v>189</v>
      </c>
      <c r="BM914" s="224" t="s">
        <v>1103</v>
      </c>
    </row>
    <row r="915" s="2" customFormat="1">
      <c r="A915" s="39"/>
      <c r="B915" s="40"/>
      <c r="C915" s="41"/>
      <c r="D915" s="268" t="s">
        <v>284</v>
      </c>
      <c r="E915" s="41"/>
      <c r="F915" s="269" t="s">
        <v>1104</v>
      </c>
      <c r="G915" s="41"/>
      <c r="H915" s="41"/>
      <c r="I915" s="228"/>
      <c r="J915" s="41"/>
      <c r="K915" s="41"/>
      <c r="L915" s="45"/>
      <c r="M915" s="229"/>
      <c r="N915" s="230"/>
      <c r="O915" s="85"/>
      <c r="P915" s="85"/>
      <c r="Q915" s="85"/>
      <c r="R915" s="85"/>
      <c r="S915" s="85"/>
      <c r="T915" s="86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T915" s="18" t="s">
        <v>284</v>
      </c>
      <c r="AU915" s="18" t="s">
        <v>84</v>
      </c>
    </row>
    <row r="916" s="13" customFormat="1">
      <c r="A916" s="13"/>
      <c r="B916" s="236"/>
      <c r="C916" s="237"/>
      <c r="D916" s="226" t="s">
        <v>228</v>
      </c>
      <c r="E916" s="238" t="s">
        <v>19</v>
      </c>
      <c r="F916" s="239" t="s">
        <v>651</v>
      </c>
      <c r="G916" s="237"/>
      <c r="H916" s="238" t="s">
        <v>19</v>
      </c>
      <c r="I916" s="240"/>
      <c r="J916" s="237"/>
      <c r="K916" s="237"/>
      <c r="L916" s="241"/>
      <c r="M916" s="242"/>
      <c r="N916" s="243"/>
      <c r="O916" s="243"/>
      <c r="P916" s="243"/>
      <c r="Q916" s="243"/>
      <c r="R916" s="243"/>
      <c r="S916" s="243"/>
      <c r="T916" s="244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5" t="s">
        <v>228</v>
      </c>
      <c r="AU916" s="245" t="s">
        <v>84</v>
      </c>
      <c r="AV916" s="13" t="s">
        <v>82</v>
      </c>
      <c r="AW916" s="13" t="s">
        <v>37</v>
      </c>
      <c r="AX916" s="13" t="s">
        <v>75</v>
      </c>
      <c r="AY916" s="245" t="s">
        <v>137</v>
      </c>
    </row>
    <row r="917" s="14" customFormat="1">
      <c r="A917" s="14"/>
      <c r="B917" s="246"/>
      <c r="C917" s="247"/>
      <c r="D917" s="226" t="s">
        <v>228</v>
      </c>
      <c r="E917" s="248" t="s">
        <v>19</v>
      </c>
      <c r="F917" s="249" t="s">
        <v>1105</v>
      </c>
      <c r="G917" s="247"/>
      <c r="H917" s="250">
        <v>11</v>
      </c>
      <c r="I917" s="251"/>
      <c r="J917" s="247"/>
      <c r="K917" s="247"/>
      <c r="L917" s="252"/>
      <c r="M917" s="253"/>
      <c r="N917" s="254"/>
      <c r="O917" s="254"/>
      <c r="P917" s="254"/>
      <c r="Q917" s="254"/>
      <c r="R917" s="254"/>
      <c r="S917" s="254"/>
      <c r="T917" s="255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56" t="s">
        <v>228</v>
      </c>
      <c r="AU917" s="256" t="s">
        <v>84</v>
      </c>
      <c r="AV917" s="14" t="s">
        <v>84</v>
      </c>
      <c r="AW917" s="14" t="s">
        <v>37</v>
      </c>
      <c r="AX917" s="14" t="s">
        <v>75</v>
      </c>
      <c r="AY917" s="256" t="s">
        <v>137</v>
      </c>
    </row>
    <row r="918" s="13" customFormat="1">
      <c r="A918" s="13"/>
      <c r="B918" s="236"/>
      <c r="C918" s="237"/>
      <c r="D918" s="226" t="s">
        <v>228</v>
      </c>
      <c r="E918" s="238" t="s">
        <v>19</v>
      </c>
      <c r="F918" s="239" t="s">
        <v>329</v>
      </c>
      <c r="G918" s="237"/>
      <c r="H918" s="238" t="s">
        <v>19</v>
      </c>
      <c r="I918" s="240"/>
      <c r="J918" s="237"/>
      <c r="K918" s="237"/>
      <c r="L918" s="241"/>
      <c r="M918" s="242"/>
      <c r="N918" s="243"/>
      <c r="O918" s="243"/>
      <c r="P918" s="243"/>
      <c r="Q918" s="243"/>
      <c r="R918" s="243"/>
      <c r="S918" s="243"/>
      <c r="T918" s="244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5" t="s">
        <v>228</v>
      </c>
      <c r="AU918" s="245" t="s">
        <v>84</v>
      </c>
      <c r="AV918" s="13" t="s">
        <v>82</v>
      </c>
      <c r="AW918" s="13" t="s">
        <v>37</v>
      </c>
      <c r="AX918" s="13" t="s">
        <v>75</v>
      </c>
      <c r="AY918" s="245" t="s">
        <v>137</v>
      </c>
    </row>
    <row r="919" s="14" customFormat="1">
      <c r="A919" s="14"/>
      <c r="B919" s="246"/>
      <c r="C919" s="247"/>
      <c r="D919" s="226" t="s">
        <v>228</v>
      </c>
      <c r="E919" s="248" t="s">
        <v>19</v>
      </c>
      <c r="F919" s="249" t="s">
        <v>1106</v>
      </c>
      <c r="G919" s="247"/>
      <c r="H919" s="250">
        <v>56</v>
      </c>
      <c r="I919" s="251"/>
      <c r="J919" s="247"/>
      <c r="K919" s="247"/>
      <c r="L919" s="252"/>
      <c r="M919" s="253"/>
      <c r="N919" s="254"/>
      <c r="O919" s="254"/>
      <c r="P919" s="254"/>
      <c r="Q919" s="254"/>
      <c r="R919" s="254"/>
      <c r="S919" s="254"/>
      <c r="T919" s="255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56" t="s">
        <v>228</v>
      </c>
      <c r="AU919" s="256" t="s">
        <v>84</v>
      </c>
      <c r="AV919" s="14" t="s">
        <v>84</v>
      </c>
      <c r="AW919" s="14" t="s">
        <v>37</v>
      </c>
      <c r="AX919" s="14" t="s">
        <v>75</v>
      </c>
      <c r="AY919" s="256" t="s">
        <v>137</v>
      </c>
    </row>
    <row r="920" s="15" customFormat="1">
      <c r="A920" s="15"/>
      <c r="B920" s="257"/>
      <c r="C920" s="258"/>
      <c r="D920" s="226" t="s">
        <v>228</v>
      </c>
      <c r="E920" s="259" t="s">
        <v>19</v>
      </c>
      <c r="F920" s="260" t="s">
        <v>237</v>
      </c>
      <c r="G920" s="258"/>
      <c r="H920" s="261">
        <v>67</v>
      </c>
      <c r="I920" s="262"/>
      <c r="J920" s="258"/>
      <c r="K920" s="258"/>
      <c r="L920" s="263"/>
      <c r="M920" s="264"/>
      <c r="N920" s="265"/>
      <c r="O920" s="265"/>
      <c r="P920" s="265"/>
      <c r="Q920" s="265"/>
      <c r="R920" s="265"/>
      <c r="S920" s="265"/>
      <c r="T920" s="266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T920" s="267" t="s">
        <v>228</v>
      </c>
      <c r="AU920" s="267" t="s">
        <v>84</v>
      </c>
      <c r="AV920" s="15" t="s">
        <v>155</v>
      </c>
      <c r="AW920" s="15" t="s">
        <v>37</v>
      </c>
      <c r="AX920" s="15" t="s">
        <v>82</v>
      </c>
      <c r="AY920" s="267" t="s">
        <v>137</v>
      </c>
    </row>
    <row r="921" s="2" customFormat="1" ht="24.15" customHeight="1">
      <c r="A921" s="39"/>
      <c r="B921" s="40"/>
      <c r="C921" s="213" t="s">
        <v>1107</v>
      </c>
      <c r="D921" s="213" t="s">
        <v>140</v>
      </c>
      <c r="E921" s="214" t="s">
        <v>1108</v>
      </c>
      <c r="F921" s="215" t="s">
        <v>1109</v>
      </c>
      <c r="G921" s="216" t="s">
        <v>226</v>
      </c>
      <c r="H921" s="217">
        <v>69</v>
      </c>
      <c r="I921" s="218"/>
      <c r="J921" s="219">
        <f>ROUND(I921*H921,2)</f>
        <v>0</v>
      </c>
      <c r="K921" s="215" t="s">
        <v>282</v>
      </c>
      <c r="L921" s="45"/>
      <c r="M921" s="220" t="s">
        <v>19</v>
      </c>
      <c r="N921" s="221" t="s">
        <v>46</v>
      </c>
      <c r="O921" s="85"/>
      <c r="P921" s="222">
        <f>O921*H921</f>
        <v>0</v>
      </c>
      <c r="Q921" s="222">
        <v>0</v>
      </c>
      <c r="R921" s="222">
        <f>Q921*H921</f>
        <v>0</v>
      </c>
      <c r="S921" s="222">
        <v>0</v>
      </c>
      <c r="T921" s="223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24" t="s">
        <v>189</v>
      </c>
      <c r="AT921" s="224" t="s">
        <v>140</v>
      </c>
      <c r="AU921" s="224" t="s">
        <v>84</v>
      </c>
      <c r="AY921" s="18" t="s">
        <v>137</v>
      </c>
      <c r="BE921" s="225">
        <f>IF(N921="základní",J921,0)</f>
        <v>0</v>
      </c>
      <c r="BF921" s="225">
        <f>IF(N921="snížená",J921,0)</f>
        <v>0</v>
      </c>
      <c r="BG921" s="225">
        <f>IF(N921="zákl. přenesená",J921,0)</f>
        <v>0</v>
      </c>
      <c r="BH921" s="225">
        <f>IF(N921="sníž. přenesená",J921,0)</f>
        <v>0</v>
      </c>
      <c r="BI921" s="225">
        <f>IF(N921="nulová",J921,0)</f>
        <v>0</v>
      </c>
      <c r="BJ921" s="18" t="s">
        <v>82</v>
      </c>
      <c r="BK921" s="225">
        <f>ROUND(I921*H921,2)</f>
        <v>0</v>
      </c>
      <c r="BL921" s="18" t="s">
        <v>189</v>
      </c>
      <c r="BM921" s="224" t="s">
        <v>1110</v>
      </c>
    </row>
    <row r="922" s="2" customFormat="1">
      <c r="A922" s="39"/>
      <c r="B922" s="40"/>
      <c r="C922" s="41"/>
      <c r="D922" s="268" t="s">
        <v>284</v>
      </c>
      <c r="E922" s="41"/>
      <c r="F922" s="269" t="s">
        <v>1111</v>
      </c>
      <c r="G922" s="41"/>
      <c r="H922" s="41"/>
      <c r="I922" s="228"/>
      <c r="J922" s="41"/>
      <c r="K922" s="41"/>
      <c r="L922" s="45"/>
      <c r="M922" s="229"/>
      <c r="N922" s="230"/>
      <c r="O922" s="85"/>
      <c r="P922" s="85"/>
      <c r="Q922" s="85"/>
      <c r="R922" s="85"/>
      <c r="S922" s="85"/>
      <c r="T922" s="86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284</v>
      </c>
      <c r="AU922" s="18" t="s">
        <v>84</v>
      </c>
    </row>
    <row r="923" s="13" customFormat="1">
      <c r="A923" s="13"/>
      <c r="B923" s="236"/>
      <c r="C923" s="237"/>
      <c r="D923" s="226" t="s">
        <v>228</v>
      </c>
      <c r="E923" s="238" t="s">
        <v>19</v>
      </c>
      <c r="F923" s="239" t="s">
        <v>651</v>
      </c>
      <c r="G923" s="237"/>
      <c r="H923" s="238" t="s">
        <v>19</v>
      </c>
      <c r="I923" s="240"/>
      <c r="J923" s="237"/>
      <c r="K923" s="237"/>
      <c r="L923" s="241"/>
      <c r="M923" s="242"/>
      <c r="N923" s="243"/>
      <c r="O923" s="243"/>
      <c r="P923" s="243"/>
      <c r="Q923" s="243"/>
      <c r="R923" s="243"/>
      <c r="S923" s="243"/>
      <c r="T923" s="244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5" t="s">
        <v>228</v>
      </c>
      <c r="AU923" s="245" t="s">
        <v>84</v>
      </c>
      <c r="AV923" s="13" t="s">
        <v>82</v>
      </c>
      <c r="AW923" s="13" t="s">
        <v>37</v>
      </c>
      <c r="AX923" s="13" t="s">
        <v>75</v>
      </c>
      <c r="AY923" s="245" t="s">
        <v>137</v>
      </c>
    </row>
    <row r="924" s="14" customFormat="1">
      <c r="A924" s="14"/>
      <c r="B924" s="246"/>
      <c r="C924" s="247"/>
      <c r="D924" s="226" t="s">
        <v>228</v>
      </c>
      <c r="E924" s="248" t="s">
        <v>19</v>
      </c>
      <c r="F924" s="249" t="s">
        <v>1105</v>
      </c>
      <c r="G924" s="247"/>
      <c r="H924" s="250">
        <v>11</v>
      </c>
      <c r="I924" s="251"/>
      <c r="J924" s="247"/>
      <c r="K924" s="247"/>
      <c r="L924" s="252"/>
      <c r="M924" s="253"/>
      <c r="N924" s="254"/>
      <c r="O924" s="254"/>
      <c r="P924" s="254"/>
      <c r="Q924" s="254"/>
      <c r="R924" s="254"/>
      <c r="S924" s="254"/>
      <c r="T924" s="255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4"/>
      <c r="AT924" s="256" t="s">
        <v>228</v>
      </c>
      <c r="AU924" s="256" t="s">
        <v>84</v>
      </c>
      <c r="AV924" s="14" t="s">
        <v>84</v>
      </c>
      <c r="AW924" s="14" t="s">
        <v>37</v>
      </c>
      <c r="AX924" s="14" t="s">
        <v>75</v>
      </c>
      <c r="AY924" s="256" t="s">
        <v>137</v>
      </c>
    </row>
    <row r="925" s="13" customFormat="1">
      <c r="A925" s="13"/>
      <c r="B925" s="236"/>
      <c r="C925" s="237"/>
      <c r="D925" s="226" t="s">
        <v>228</v>
      </c>
      <c r="E925" s="238" t="s">
        <v>19</v>
      </c>
      <c r="F925" s="239" t="s">
        <v>329</v>
      </c>
      <c r="G925" s="237"/>
      <c r="H925" s="238" t="s">
        <v>19</v>
      </c>
      <c r="I925" s="240"/>
      <c r="J925" s="237"/>
      <c r="K925" s="237"/>
      <c r="L925" s="241"/>
      <c r="M925" s="242"/>
      <c r="N925" s="243"/>
      <c r="O925" s="243"/>
      <c r="P925" s="243"/>
      <c r="Q925" s="243"/>
      <c r="R925" s="243"/>
      <c r="S925" s="243"/>
      <c r="T925" s="244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45" t="s">
        <v>228</v>
      </c>
      <c r="AU925" s="245" t="s">
        <v>84</v>
      </c>
      <c r="AV925" s="13" t="s">
        <v>82</v>
      </c>
      <c r="AW925" s="13" t="s">
        <v>37</v>
      </c>
      <c r="AX925" s="13" t="s">
        <v>75</v>
      </c>
      <c r="AY925" s="245" t="s">
        <v>137</v>
      </c>
    </row>
    <row r="926" s="14" customFormat="1">
      <c r="A926" s="14"/>
      <c r="B926" s="246"/>
      <c r="C926" s="247"/>
      <c r="D926" s="226" t="s">
        <v>228</v>
      </c>
      <c r="E926" s="248" t="s">
        <v>19</v>
      </c>
      <c r="F926" s="249" t="s">
        <v>1106</v>
      </c>
      <c r="G926" s="247"/>
      <c r="H926" s="250">
        <v>56</v>
      </c>
      <c r="I926" s="251"/>
      <c r="J926" s="247"/>
      <c r="K926" s="247"/>
      <c r="L926" s="252"/>
      <c r="M926" s="253"/>
      <c r="N926" s="254"/>
      <c r="O926" s="254"/>
      <c r="P926" s="254"/>
      <c r="Q926" s="254"/>
      <c r="R926" s="254"/>
      <c r="S926" s="254"/>
      <c r="T926" s="255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4"/>
      <c r="AT926" s="256" t="s">
        <v>228</v>
      </c>
      <c r="AU926" s="256" t="s">
        <v>84</v>
      </c>
      <c r="AV926" s="14" t="s">
        <v>84</v>
      </c>
      <c r="AW926" s="14" t="s">
        <v>37</v>
      </c>
      <c r="AX926" s="14" t="s">
        <v>75</v>
      </c>
      <c r="AY926" s="256" t="s">
        <v>137</v>
      </c>
    </row>
    <row r="927" s="13" customFormat="1">
      <c r="A927" s="13"/>
      <c r="B927" s="236"/>
      <c r="C927" s="237"/>
      <c r="D927" s="226" t="s">
        <v>228</v>
      </c>
      <c r="E927" s="238" t="s">
        <v>19</v>
      </c>
      <c r="F927" s="239" t="s">
        <v>1112</v>
      </c>
      <c r="G927" s="237"/>
      <c r="H927" s="238" t="s">
        <v>19</v>
      </c>
      <c r="I927" s="240"/>
      <c r="J927" s="237"/>
      <c r="K927" s="237"/>
      <c r="L927" s="241"/>
      <c r="M927" s="242"/>
      <c r="N927" s="243"/>
      <c r="O927" s="243"/>
      <c r="P927" s="243"/>
      <c r="Q927" s="243"/>
      <c r="R927" s="243"/>
      <c r="S927" s="243"/>
      <c r="T927" s="244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45" t="s">
        <v>228</v>
      </c>
      <c r="AU927" s="245" t="s">
        <v>84</v>
      </c>
      <c r="AV927" s="13" t="s">
        <v>82</v>
      </c>
      <c r="AW927" s="13" t="s">
        <v>37</v>
      </c>
      <c r="AX927" s="13" t="s">
        <v>75</v>
      </c>
      <c r="AY927" s="245" t="s">
        <v>137</v>
      </c>
    </row>
    <row r="928" s="14" customFormat="1">
      <c r="A928" s="14"/>
      <c r="B928" s="246"/>
      <c r="C928" s="247"/>
      <c r="D928" s="226" t="s">
        <v>228</v>
      </c>
      <c r="E928" s="248" t="s">
        <v>19</v>
      </c>
      <c r="F928" s="249" t="s">
        <v>84</v>
      </c>
      <c r="G928" s="247"/>
      <c r="H928" s="250">
        <v>2</v>
      </c>
      <c r="I928" s="251"/>
      <c r="J928" s="247"/>
      <c r="K928" s="247"/>
      <c r="L928" s="252"/>
      <c r="M928" s="253"/>
      <c r="N928" s="254"/>
      <c r="O928" s="254"/>
      <c r="P928" s="254"/>
      <c r="Q928" s="254"/>
      <c r="R928" s="254"/>
      <c r="S928" s="254"/>
      <c r="T928" s="255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6" t="s">
        <v>228</v>
      </c>
      <c r="AU928" s="256" t="s">
        <v>84</v>
      </c>
      <c r="AV928" s="14" t="s">
        <v>84</v>
      </c>
      <c r="AW928" s="14" t="s">
        <v>37</v>
      </c>
      <c r="AX928" s="14" t="s">
        <v>75</v>
      </c>
      <c r="AY928" s="256" t="s">
        <v>137</v>
      </c>
    </row>
    <row r="929" s="15" customFormat="1">
      <c r="A929" s="15"/>
      <c r="B929" s="257"/>
      <c r="C929" s="258"/>
      <c r="D929" s="226" t="s">
        <v>228</v>
      </c>
      <c r="E929" s="259" t="s">
        <v>19</v>
      </c>
      <c r="F929" s="260" t="s">
        <v>237</v>
      </c>
      <c r="G929" s="258"/>
      <c r="H929" s="261">
        <v>69</v>
      </c>
      <c r="I929" s="262"/>
      <c r="J929" s="258"/>
      <c r="K929" s="258"/>
      <c r="L929" s="263"/>
      <c r="M929" s="264"/>
      <c r="N929" s="265"/>
      <c r="O929" s="265"/>
      <c r="P929" s="265"/>
      <c r="Q929" s="265"/>
      <c r="R929" s="265"/>
      <c r="S929" s="265"/>
      <c r="T929" s="266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67" t="s">
        <v>228</v>
      </c>
      <c r="AU929" s="267" t="s">
        <v>84</v>
      </c>
      <c r="AV929" s="15" t="s">
        <v>155</v>
      </c>
      <c r="AW929" s="15" t="s">
        <v>37</v>
      </c>
      <c r="AX929" s="15" t="s">
        <v>82</v>
      </c>
      <c r="AY929" s="267" t="s">
        <v>137</v>
      </c>
    </row>
    <row r="930" s="2" customFormat="1" ht="16.5" customHeight="1">
      <c r="A930" s="39"/>
      <c r="B930" s="40"/>
      <c r="C930" s="213" t="s">
        <v>1113</v>
      </c>
      <c r="D930" s="213" t="s">
        <v>140</v>
      </c>
      <c r="E930" s="214" t="s">
        <v>1114</v>
      </c>
      <c r="F930" s="215" t="s">
        <v>1115</v>
      </c>
      <c r="G930" s="216" t="s">
        <v>226</v>
      </c>
      <c r="H930" s="217">
        <v>6</v>
      </c>
      <c r="I930" s="218"/>
      <c r="J930" s="219">
        <f>ROUND(I930*H930,2)</f>
        <v>0</v>
      </c>
      <c r="K930" s="215" t="s">
        <v>19</v>
      </c>
      <c r="L930" s="45"/>
      <c r="M930" s="220" t="s">
        <v>19</v>
      </c>
      <c r="N930" s="221" t="s">
        <v>46</v>
      </c>
      <c r="O930" s="85"/>
      <c r="P930" s="222">
        <f>O930*H930</f>
        <v>0</v>
      </c>
      <c r="Q930" s="222">
        <v>0</v>
      </c>
      <c r="R930" s="222">
        <f>Q930*H930</f>
        <v>0</v>
      </c>
      <c r="S930" s="222">
        <v>0</v>
      </c>
      <c r="T930" s="223">
        <f>S930*H930</f>
        <v>0</v>
      </c>
      <c r="U930" s="39"/>
      <c r="V930" s="39"/>
      <c r="W930" s="39"/>
      <c r="X930" s="39"/>
      <c r="Y930" s="39"/>
      <c r="Z930" s="39"/>
      <c r="AA930" s="39"/>
      <c r="AB930" s="39"/>
      <c r="AC930" s="39"/>
      <c r="AD930" s="39"/>
      <c r="AE930" s="39"/>
      <c r="AR930" s="224" t="s">
        <v>189</v>
      </c>
      <c r="AT930" s="224" t="s">
        <v>140</v>
      </c>
      <c r="AU930" s="224" t="s">
        <v>84</v>
      </c>
      <c r="AY930" s="18" t="s">
        <v>137</v>
      </c>
      <c r="BE930" s="225">
        <f>IF(N930="základní",J930,0)</f>
        <v>0</v>
      </c>
      <c r="BF930" s="225">
        <f>IF(N930="snížená",J930,0)</f>
        <v>0</v>
      </c>
      <c r="BG930" s="225">
        <f>IF(N930="zákl. přenesená",J930,0)</f>
        <v>0</v>
      </c>
      <c r="BH930" s="225">
        <f>IF(N930="sníž. přenesená",J930,0)</f>
        <v>0</v>
      </c>
      <c r="BI930" s="225">
        <f>IF(N930="nulová",J930,0)</f>
        <v>0</v>
      </c>
      <c r="BJ930" s="18" t="s">
        <v>82</v>
      </c>
      <c r="BK930" s="225">
        <f>ROUND(I930*H930,2)</f>
        <v>0</v>
      </c>
      <c r="BL930" s="18" t="s">
        <v>189</v>
      </c>
      <c r="BM930" s="224" t="s">
        <v>1116</v>
      </c>
    </row>
    <row r="931" s="2" customFormat="1" ht="24.15" customHeight="1">
      <c r="A931" s="39"/>
      <c r="B931" s="40"/>
      <c r="C931" s="270" t="s">
        <v>1117</v>
      </c>
      <c r="D931" s="270" t="s">
        <v>286</v>
      </c>
      <c r="E931" s="271" t="s">
        <v>1118</v>
      </c>
      <c r="F931" s="272" t="s">
        <v>1119</v>
      </c>
      <c r="G931" s="273" t="s">
        <v>226</v>
      </c>
      <c r="H931" s="274">
        <v>6</v>
      </c>
      <c r="I931" s="275"/>
      <c r="J931" s="276">
        <f>ROUND(I931*H931,2)</f>
        <v>0</v>
      </c>
      <c r="K931" s="272" t="s">
        <v>19</v>
      </c>
      <c r="L931" s="277"/>
      <c r="M931" s="278" t="s">
        <v>19</v>
      </c>
      <c r="N931" s="279" t="s">
        <v>46</v>
      </c>
      <c r="O931" s="85"/>
      <c r="P931" s="222">
        <f>O931*H931</f>
        <v>0</v>
      </c>
      <c r="Q931" s="222">
        <v>0</v>
      </c>
      <c r="R931" s="222">
        <f>Q931*H931</f>
        <v>0</v>
      </c>
      <c r="S931" s="222">
        <v>0</v>
      </c>
      <c r="T931" s="223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224" t="s">
        <v>289</v>
      </c>
      <c r="AT931" s="224" t="s">
        <v>286</v>
      </c>
      <c r="AU931" s="224" t="s">
        <v>84</v>
      </c>
      <c r="AY931" s="18" t="s">
        <v>137</v>
      </c>
      <c r="BE931" s="225">
        <f>IF(N931="základní",J931,0)</f>
        <v>0</v>
      </c>
      <c r="BF931" s="225">
        <f>IF(N931="snížená",J931,0)</f>
        <v>0</v>
      </c>
      <c r="BG931" s="225">
        <f>IF(N931="zákl. přenesená",J931,0)</f>
        <v>0</v>
      </c>
      <c r="BH931" s="225">
        <f>IF(N931="sníž. přenesená",J931,0)</f>
        <v>0</v>
      </c>
      <c r="BI931" s="225">
        <f>IF(N931="nulová",J931,0)</f>
        <v>0</v>
      </c>
      <c r="BJ931" s="18" t="s">
        <v>82</v>
      </c>
      <c r="BK931" s="225">
        <f>ROUND(I931*H931,2)</f>
        <v>0</v>
      </c>
      <c r="BL931" s="18" t="s">
        <v>189</v>
      </c>
      <c r="BM931" s="224" t="s">
        <v>1120</v>
      </c>
    </row>
    <row r="932" s="2" customFormat="1">
      <c r="A932" s="39"/>
      <c r="B932" s="40"/>
      <c r="C932" s="41"/>
      <c r="D932" s="226" t="s">
        <v>158</v>
      </c>
      <c r="E932" s="41"/>
      <c r="F932" s="227" t="s">
        <v>1121</v>
      </c>
      <c r="G932" s="41"/>
      <c r="H932" s="41"/>
      <c r="I932" s="228"/>
      <c r="J932" s="41"/>
      <c r="K932" s="41"/>
      <c r="L932" s="45"/>
      <c r="M932" s="229"/>
      <c r="N932" s="230"/>
      <c r="O932" s="85"/>
      <c r="P932" s="85"/>
      <c r="Q932" s="85"/>
      <c r="R932" s="85"/>
      <c r="S932" s="85"/>
      <c r="T932" s="86"/>
      <c r="U932" s="39"/>
      <c r="V932" s="39"/>
      <c r="W932" s="39"/>
      <c r="X932" s="39"/>
      <c r="Y932" s="39"/>
      <c r="Z932" s="39"/>
      <c r="AA932" s="39"/>
      <c r="AB932" s="39"/>
      <c r="AC932" s="39"/>
      <c r="AD932" s="39"/>
      <c r="AE932" s="39"/>
      <c r="AT932" s="18" t="s">
        <v>158</v>
      </c>
      <c r="AU932" s="18" t="s">
        <v>84</v>
      </c>
    </row>
    <row r="933" s="13" customFormat="1">
      <c r="A933" s="13"/>
      <c r="B933" s="236"/>
      <c r="C933" s="237"/>
      <c r="D933" s="226" t="s">
        <v>228</v>
      </c>
      <c r="E933" s="238" t="s">
        <v>19</v>
      </c>
      <c r="F933" s="239" t="s">
        <v>312</v>
      </c>
      <c r="G933" s="237"/>
      <c r="H933" s="238" t="s">
        <v>19</v>
      </c>
      <c r="I933" s="240"/>
      <c r="J933" s="237"/>
      <c r="K933" s="237"/>
      <c r="L933" s="241"/>
      <c r="M933" s="242"/>
      <c r="N933" s="243"/>
      <c r="O933" s="243"/>
      <c r="P933" s="243"/>
      <c r="Q933" s="243"/>
      <c r="R933" s="243"/>
      <c r="S933" s="243"/>
      <c r="T933" s="244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45" t="s">
        <v>228</v>
      </c>
      <c r="AU933" s="245" t="s">
        <v>84</v>
      </c>
      <c r="AV933" s="13" t="s">
        <v>82</v>
      </c>
      <c r="AW933" s="13" t="s">
        <v>37</v>
      </c>
      <c r="AX933" s="13" t="s">
        <v>75</v>
      </c>
      <c r="AY933" s="245" t="s">
        <v>137</v>
      </c>
    </row>
    <row r="934" s="14" customFormat="1">
      <c r="A934" s="14"/>
      <c r="B934" s="246"/>
      <c r="C934" s="247"/>
      <c r="D934" s="226" t="s">
        <v>228</v>
      </c>
      <c r="E934" s="248" t="s">
        <v>19</v>
      </c>
      <c r="F934" s="249" t="s">
        <v>84</v>
      </c>
      <c r="G934" s="247"/>
      <c r="H934" s="250">
        <v>2</v>
      </c>
      <c r="I934" s="251"/>
      <c r="J934" s="247"/>
      <c r="K934" s="247"/>
      <c r="L934" s="252"/>
      <c r="M934" s="253"/>
      <c r="N934" s="254"/>
      <c r="O934" s="254"/>
      <c r="P934" s="254"/>
      <c r="Q934" s="254"/>
      <c r="R934" s="254"/>
      <c r="S934" s="254"/>
      <c r="T934" s="255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56" t="s">
        <v>228</v>
      </c>
      <c r="AU934" s="256" t="s">
        <v>84</v>
      </c>
      <c r="AV934" s="14" t="s">
        <v>84</v>
      </c>
      <c r="AW934" s="14" t="s">
        <v>37</v>
      </c>
      <c r="AX934" s="14" t="s">
        <v>75</v>
      </c>
      <c r="AY934" s="256" t="s">
        <v>137</v>
      </c>
    </row>
    <row r="935" s="13" customFormat="1">
      <c r="A935" s="13"/>
      <c r="B935" s="236"/>
      <c r="C935" s="237"/>
      <c r="D935" s="226" t="s">
        <v>228</v>
      </c>
      <c r="E935" s="238" t="s">
        <v>19</v>
      </c>
      <c r="F935" s="239" t="s">
        <v>329</v>
      </c>
      <c r="G935" s="237"/>
      <c r="H935" s="238" t="s">
        <v>19</v>
      </c>
      <c r="I935" s="240"/>
      <c r="J935" s="237"/>
      <c r="K935" s="237"/>
      <c r="L935" s="241"/>
      <c r="M935" s="242"/>
      <c r="N935" s="243"/>
      <c r="O935" s="243"/>
      <c r="P935" s="243"/>
      <c r="Q935" s="243"/>
      <c r="R935" s="243"/>
      <c r="S935" s="243"/>
      <c r="T935" s="244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45" t="s">
        <v>228</v>
      </c>
      <c r="AU935" s="245" t="s">
        <v>84</v>
      </c>
      <c r="AV935" s="13" t="s">
        <v>82</v>
      </c>
      <c r="AW935" s="13" t="s">
        <v>37</v>
      </c>
      <c r="AX935" s="13" t="s">
        <v>75</v>
      </c>
      <c r="AY935" s="245" t="s">
        <v>137</v>
      </c>
    </row>
    <row r="936" s="14" customFormat="1">
      <c r="A936" s="14"/>
      <c r="B936" s="246"/>
      <c r="C936" s="247"/>
      <c r="D936" s="226" t="s">
        <v>228</v>
      </c>
      <c r="E936" s="248" t="s">
        <v>19</v>
      </c>
      <c r="F936" s="249" t="s">
        <v>155</v>
      </c>
      <c r="G936" s="247"/>
      <c r="H936" s="250">
        <v>4</v>
      </c>
      <c r="I936" s="251"/>
      <c r="J936" s="247"/>
      <c r="K936" s="247"/>
      <c r="L936" s="252"/>
      <c r="M936" s="253"/>
      <c r="N936" s="254"/>
      <c r="O936" s="254"/>
      <c r="P936" s="254"/>
      <c r="Q936" s="254"/>
      <c r="R936" s="254"/>
      <c r="S936" s="254"/>
      <c r="T936" s="255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56" t="s">
        <v>228</v>
      </c>
      <c r="AU936" s="256" t="s">
        <v>84</v>
      </c>
      <c r="AV936" s="14" t="s">
        <v>84</v>
      </c>
      <c r="AW936" s="14" t="s">
        <v>37</v>
      </c>
      <c r="AX936" s="14" t="s">
        <v>75</v>
      </c>
      <c r="AY936" s="256" t="s">
        <v>137</v>
      </c>
    </row>
    <row r="937" s="15" customFormat="1">
      <c r="A937" s="15"/>
      <c r="B937" s="257"/>
      <c r="C937" s="258"/>
      <c r="D937" s="226" t="s">
        <v>228</v>
      </c>
      <c r="E937" s="259" t="s">
        <v>19</v>
      </c>
      <c r="F937" s="260" t="s">
        <v>237</v>
      </c>
      <c r="G937" s="258"/>
      <c r="H937" s="261">
        <v>6</v>
      </c>
      <c r="I937" s="262"/>
      <c r="J937" s="258"/>
      <c r="K937" s="258"/>
      <c r="L937" s="263"/>
      <c r="M937" s="264"/>
      <c r="N937" s="265"/>
      <c r="O937" s="265"/>
      <c r="P937" s="265"/>
      <c r="Q937" s="265"/>
      <c r="R937" s="265"/>
      <c r="S937" s="265"/>
      <c r="T937" s="266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67" t="s">
        <v>228</v>
      </c>
      <c r="AU937" s="267" t="s">
        <v>84</v>
      </c>
      <c r="AV937" s="15" t="s">
        <v>155</v>
      </c>
      <c r="AW937" s="15" t="s">
        <v>4</v>
      </c>
      <c r="AX937" s="15" t="s">
        <v>82</v>
      </c>
      <c r="AY937" s="267" t="s">
        <v>137</v>
      </c>
    </row>
    <row r="938" s="2" customFormat="1" ht="44.25" customHeight="1">
      <c r="A938" s="39"/>
      <c r="B938" s="40"/>
      <c r="C938" s="270" t="s">
        <v>1122</v>
      </c>
      <c r="D938" s="270" t="s">
        <v>286</v>
      </c>
      <c r="E938" s="271" t="s">
        <v>1123</v>
      </c>
      <c r="F938" s="272" t="s">
        <v>1124</v>
      </c>
      <c r="G938" s="273" t="s">
        <v>226</v>
      </c>
      <c r="H938" s="274">
        <v>6</v>
      </c>
      <c r="I938" s="275"/>
      <c r="J938" s="276">
        <f>ROUND(I938*H938,2)</f>
        <v>0</v>
      </c>
      <c r="K938" s="272" t="s">
        <v>19</v>
      </c>
      <c r="L938" s="277"/>
      <c r="M938" s="278" t="s">
        <v>19</v>
      </c>
      <c r="N938" s="279" t="s">
        <v>46</v>
      </c>
      <c r="O938" s="85"/>
      <c r="P938" s="222">
        <f>O938*H938</f>
        <v>0</v>
      </c>
      <c r="Q938" s="222">
        <v>0</v>
      </c>
      <c r="R938" s="222">
        <f>Q938*H938</f>
        <v>0</v>
      </c>
      <c r="S938" s="222">
        <v>0</v>
      </c>
      <c r="T938" s="223">
        <f>S938*H938</f>
        <v>0</v>
      </c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R938" s="224" t="s">
        <v>289</v>
      </c>
      <c r="AT938" s="224" t="s">
        <v>286</v>
      </c>
      <c r="AU938" s="224" t="s">
        <v>84</v>
      </c>
      <c r="AY938" s="18" t="s">
        <v>137</v>
      </c>
      <c r="BE938" s="225">
        <f>IF(N938="základní",J938,0)</f>
        <v>0</v>
      </c>
      <c r="BF938" s="225">
        <f>IF(N938="snížená",J938,0)</f>
        <v>0</v>
      </c>
      <c r="BG938" s="225">
        <f>IF(N938="zákl. přenesená",J938,0)</f>
        <v>0</v>
      </c>
      <c r="BH938" s="225">
        <f>IF(N938="sníž. přenesená",J938,0)</f>
        <v>0</v>
      </c>
      <c r="BI938" s="225">
        <f>IF(N938="nulová",J938,0)</f>
        <v>0</v>
      </c>
      <c r="BJ938" s="18" t="s">
        <v>82</v>
      </c>
      <c r="BK938" s="225">
        <f>ROUND(I938*H938,2)</f>
        <v>0</v>
      </c>
      <c r="BL938" s="18" t="s">
        <v>189</v>
      </c>
      <c r="BM938" s="224" t="s">
        <v>1125</v>
      </c>
    </row>
    <row r="939" s="2" customFormat="1">
      <c r="A939" s="39"/>
      <c r="B939" s="40"/>
      <c r="C939" s="41"/>
      <c r="D939" s="226" t="s">
        <v>158</v>
      </c>
      <c r="E939" s="41"/>
      <c r="F939" s="227" t="s">
        <v>1126</v>
      </c>
      <c r="G939" s="41"/>
      <c r="H939" s="41"/>
      <c r="I939" s="228"/>
      <c r="J939" s="41"/>
      <c r="K939" s="41"/>
      <c r="L939" s="45"/>
      <c r="M939" s="229"/>
      <c r="N939" s="230"/>
      <c r="O939" s="85"/>
      <c r="P939" s="85"/>
      <c r="Q939" s="85"/>
      <c r="R939" s="85"/>
      <c r="S939" s="85"/>
      <c r="T939" s="86"/>
      <c r="U939" s="39"/>
      <c r="V939" s="39"/>
      <c r="W939" s="39"/>
      <c r="X939" s="39"/>
      <c r="Y939" s="39"/>
      <c r="Z939" s="39"/>
      <c r="AA939" s="39"/>
      <c r="AB939" s="39"/>
      <c r="AC939" s="39"/>
      <c r="AD939" s="39"/>
      <c r="AE939" s="39"/>
      <c r="AT939" s="18" t="s">
        <v>158</v>
      </c>
      <c r="AU939" s="18" t="s">
        <v>84</v>
      </c>
    </row>
    <row r="940" s="12" customFormat="1" ht="22.8" customHeight="1">
      <c r="A940" s="12"/>
      <c r="B940" s="197"/>
      <c r="C940" s="198"/>
      <c r="D940" s="199" t="s">
        <v>74</v>
      </c>
      <c r="E940" s="211" t="s">
        <v>1127</v>
      </c>
      <c r="F940" s="211" t="s">
        <v>1128</v>
      </c>
      <c r="G940" s="198"/>
      <c r="H940" s="198"/>
      <c r="I940" s="201"/>
      <c r="J940" s="212">
        <f>BK940</f>
        <v>0</v>
      </c>
      <c r="K940" s="198"/>
      <c r="L940" s="203"/>
      <c r="M940" s="204"/>
      <c r="N940" s="205"/>
      <c r="O940" s="205"/>
      <c r="P940" s="206">
        <f>SUM(P941:P994)</f>
        <v>0</v>
      </c>
      <c r="Q940" s="205"/>
      <c r="R940" s="206">
        <f>SUM(R941:R994)</f>
        <v>0.086699999999999999</v>
      </c>
      <c r="S940" s="205"/>
      <c r="T940" s="207">
        <f>SUM(T941:T994)</f>
        <v>0.0083300000000000006</v>
      </c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R940" s="208" t="s">
        <v>84</v>
      </c>
      <c r="AT940" s="209" t="s">
        <v>74</v>
      </c>
      <c r="AU940" s="209" t="s">
        <v>82</v>
      </c>
      <c r="AY940" s="208" t="s">
        <v>137</v>
      </c>
      <c r="BK940" s="210">
        <f>SUM(BK941:BK994)</f>
        <v>0</v>
      </c>
    </row>
    <row r="941" s="2" customFormat="1" ht="24.15" customHeight="1">
      <c r="A941" s="39"/>
      <c r="B941" s="40"/>
      <c r="C941" s="213" t="s">
        <v>1129</v>
      </c>
      <c r="D941" s="213" t="s">
        <v>140</v>
      </c>
      <c r="E941" s="214" t="s">
        <v>1130</v>
      </c>
      <c r="F941" s="215" t="s">
        <v>1131</v>
      </c>
      <c r="G941" s="216" t="s">
        <v>226</v>
      </c>
      <c r="H941" s="217">
        <v>1</v>
      </c>
      <c r="I941" s="218"/>
      <c r="J941" s="219">
        <f>ROUND(I941*H941,2)</f>
        <v>0</v>
      </c>
      <c r="K941" s="215" t="s">
        <v>282</v>
      </c>
      <c r="L941" s="45"/>
      <c r="M941" s="220" t="s">
        <v>19</v>
      </c>
      <c r="N941" s="221" t="s">
        <v>46</v>
      </c>
      <c r="O941" s="85"/>
      <c r="P941" s="222">
        <f>O941*H941</f>
        <v>0</v>
      </c>
      <c r="Q941" s="222">
        <v>0</v>
      </c>
      <c r="R941" s="222">
        <f>Q941*H941</f>
        <v>0</v>
      </c>
      <c r="S941" s="222">
        <v>0</v>
      </c>
      <c r="T941" s="223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224" t="s">
        <v>189</v>
      </c>
      <c r="AT941" s="224" t="s">
        <v>140</v>
      </c>
      <c r="AU941" s="224" t="s">
        <v>84</v>
      </c>
      <c r="AY941" s="18" t="s">
        <v>137</v>
      </c>
      <c r="BE941" s="225">
        <f>IF(N941="základní",J941,0)</f>
        <v>0</v>
      </c>
      <c r="BF941" s="225">
        <f>IF(N941="snížená",J941,0)</f>
        <v>0</v>
      </c>
      <c r="BG941" s="225">
        <f>IF(N941="zákl. přenesená",J941,0)</f>
        <v>0</v>
      </c>
      <c r="BH941" s="225">
        <f>IF(N941="sníž. přenesená",J941,0)</f>
        <v>0</v>
      </c>
      <c r="BI941" s="225">
        <f>IF(N941="nulová",J941,0)</f>
        <v>0</v>
      </c>
      <c r="BJ941" s="18" t="s">
        <v>82</v>
      </c>
      <c r="BK941" s="225">
        <f>ROUND(I941*H941,2)</f>
        <v>0</v>
      </c>
      <c r="BL941" s="18" t="s">
        <v>189</v>
      </c>
      <c r="BM941" s="224" t="s">
        <v>1132</v>
      </c>
    </row>
    <row r="942" s="2" customFormat="1">
      <c r="A942" s="39"/>
      <c r="B942" s="40"/>
      <c r="C942" s="41"/>
      <c r="D942" s="268" t="s">
        <v>284</v>
      </c>
      <c r="E942" s="41"/>
      <c r="F942" s="269" t="s">
        <v>1133</v>
      </c>
      <c r="G942" s="41"/>
      <c r="H942" s="41"/>
      <c r="I942" s="228"/>
      <c r="J942" s="41"/>
      <c r="K942" s="41"/>
      <c r="L942" s="45"/>
      <c r="M942" s="229"/>
      <c r="N942" s="230"/>
      <c r="O942" s="85"/>
      <c r="P942" s="85"/>
      <c r="Q942" s="85"/>
      <c r="R942" s="85"/>
      <c r="S942" s="85"/>
      <c r="T942" s="86"/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T942" s="18" t="s">
        <v>284</v>
      </c>
      <c r="AU942" s="18" t="s">
        <v>84</v>
      </c>
    </row>
    <row r="943" s="2" customFormat="1" ht="24.15" customHeight="1">
      <c r="A943" s="39"/>
      <c r="B943" s="40"/>
      <c r="C943" s="270" t="s">
        <v>1134</v>
      </c>
      <c r="D943" s="270" t="s">
        <v>286</v>
      </c>
      <c r="E943" s="271" t="s">
        <v>1135</v>
      </c>
      <c r="F943" s="272" t="s">
        <v>1136</v>
      </c>
      <c r="G943" s="273" t="s">
        <v>226</v>
      </c>
      <c r="H943" s="274">
        <v>1</v>
      </c>
      <c r="I943" s="275"/>
      <c r="J943" s="276">
        <f>ROUND(I943*H943,2)</f>
        <v>0</v>
      </c>
      <c r="K943" s="272" t="s">
        <v>282</v>
      </c>
      <c r="L943" s="277"/>
      <c r="M943" s="278" t="s">
        <v>19</v>
      </c>
      <c r="N943" s="279" t="s">
        <v>46</v>
      </c>
      <c r="O943" s="85"/>
      <c r="P943" s="222">
        <f>O943*H943</f>
        <v>0</v>
      </c>
      <c r="Q943" s="222">
        <v>0.079000000000000001</v>
      </c>
      <c r="R943" s="222">
        <f>Q943*H943</f>
        <v>0.079000000000000001</v>
      </c>
      <c r="S943" s="222">
        <v>0</v>
      </c>
      <c r="T943" s="223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224" t="s">
        <v>289</v>
      </c>
      <c r="AT943" s="224" t="s">
        <v>286</v>
      </c>
      <c r="AU943" s="224" t="s">
        <v>84</v>
      </c>
      <c r="AY943" s="18" t="s">
        <v>137</v>
      </c>
      <c r="BE943" s="225">
        <f>IF(N943="základní",J943,0)</f>
        <v>0</v>
      </c>
      <c r="BF943" s="225">
        <f>IF(N943="snížená",J943,0)</f>
        <v>0</v>
      </c>
      <c r="BG943" s="225">
        <f>IF(N943="zákl. přenesená",J943,0)</f>
        <v>0</v>
      </c>
      <c r="BH943" s="225">
        <f>IF(N943="sníž. přenesená",J943,0)</f>
        <v>0</v>
      </c>
      <c r="BI943" s="225">
        <f>IF(N943="nulová",J943,0)</f>
        <v>0</v>
      </c>
      <c r="BJ943" s="18" t="s">
        <v>82</v>
      </c>
      <c r="BK943" s="225">
        <f>ROUND(I943*H943,2)</f>
        <v>0</v>
      </c>
      <c r="BL943" s="18" t="s">
        <v>189</v>
      </c>
      <c r="BM943" s="224" t="s">
        <v>1137</v>
      </c>
    </row>
    <row r="944" s="2" customFormat="1" ht="24.15" customHeight="1">
      <c r="A944" s="39"/>
      <c r="B944" s="40"/>
      <c r="C944" s="213" t="s">
        <v>662</v>
      </c>
      <c r="D944" s="213" t="s">
        <v>140</v>
      </c>
      <c r="E944" s="214" t="s">
        <v>1138</v>
      </c>
      <c r="F944" s="215" t="s">
        <v>1139</v>
      </c>
      <c r="G944" s="216" t="s">
        <v>226</v>
      </c>
      <c r="H944" s="217">
        <v>2</v>
      </c>
      <c r="I944" s="218"/>
      <c r="J944" s="219">
        <f>ROUND(I944*H944,2)</f>
        <v>0</v>
      </c>
      <c r="K944" s="215" t="s">
        <v>282</v>
      </c>
      <c r="L944" s="45"/>
      <c r="M944" s="220" t="s">
        <v>19</v>
      </c>
      <c r="N944" s="221" t="s">
        <v>46</v>
      </c>
      <c r="O944" s="85"/>
      <c r="P944" s="222">
        <f>O944*H944</f>
        <v>0</v>
      </c>
      <c r="Q944" s="222">
        <v>0</v>
      </c>
      <c r="R944" s="222">
        <f>Q944*H944</f>
        <v>0</v>
      </c>
      <c r="S944" s="222">
        <v>0</v>
      </c>
      <c r="T944" s="223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24" t="s">
        <v>189</v>
      </c>
      <c r="AT944" s="224" t="s">
        <v>140</v>
      </c>
      <c r="AU944" s="224" t="s">
        <v>84</v>
      </c>
      <c r="AY944" s="18" t="s">
        <v>137</v>
      </c>
      <c r="BE944" s="225">
        <f>IF(N944="základní",J944,0)</f>
        <v>0</v>
      </c>
      <c r="BF944" s="225">
        <f>IF(N944="snížená",J944,0)</f>
        <v>0</v>
      </c>
      <c r="BG944" s="225">
        <f>IF(N944="zákl. přenesená",J944,0)</f>
        <v>0</v>
      </c>
      <c r="BH944" s="225">
        <f>IF(N944="sníž. přenesená",J944,0)</f>
        <v>0</v>
      </c>
      <c r="BI944" s="225">
        <f>IF(N944="nulová",J944,0)</f>
        <v>0</v>
      </c>
      <c r="BJ944" s="18" t="s">
        <v>82</v>
      </c>
      <c r="BK944" s="225">
        <f>ROUND(I944*H944,2)</f>
        <v>0</v>
      </c>
      <c r="BL944" s="18" t="s">
        <v>189</v>
      </c>
      <c r="BM944" s="224" t="s">
        <v>1140</v>
      </c>
    </row>
    <row r="945" s="2" customFormat="1">
      <c r="A945" s="39"/>
      <c r="B945" s="40"/>
      <c r="C945" s="41"/>
      <c r="D945" s="268" t="s">
        <v>284</v>
      </c>
      <c r="E945" s="41"/>
      <c r="F945" s="269" t="s">
        <v>1141</v>
      </c>
      <c r="G945" s="41"/>
      <c r="H945" s="41"/>
      <c r="I945" s="228"/>
      <c r="J945" s="41"/>
      <c r="K945" s="41"/>
      <c r="L945" s="45"/>
      <c r="M945" s="229"/>
      <c r="N945" s="230"/>
      <c r="O945" s="85"/>
      <c r="P945" s="85"/>
      <c r="Q945" s="85"/>
      <c r="R945" s="85"/>
      <c r="S945" s="85"/>
      <c r="T945" s="86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T945" s="18" t="s">
        <v>284</v>
      </c>
      <c r="AU945" s="18" t="s">
        <v>84</v>
      </c>
    </row>
    <row r="946" s="2" customFormat="1" ht="24.15" customHeight="1">
      <c r="A946" s="39"/>
      <c r="B946" s="40"/>
      <c r="C946" s="270" t="s">
        <v>1142</v>
      </c>
      <c r="D946" s="270" t="s">
        <v>286</v>
      </c>
      <c r="E946" s="271" t="s">
        <v>1143</v>
      </c>
      <c r="F946" s="272" t="s">
        <v>1144</v>
      </c>
      <c r="G946" s="273" t="s">
        <v>226</v>
      </c>
      <c r="H946" s="274">
        <v>2</v>
      </c>
      <c r="I946" s="275"/>
      <c r="J946" s="276">
        <f>ROUND(I946*H946,2)</f>
        <v>0</v>
      </c>
      <c r="K946" s="272" t="s">
        <v>282</v>
      </c>
      <c r="L946" s="277"/>
      <c r="M946" s="278" t="s">
        <v>19</v>
      </c>
      <c r="N946" s="279" t="s">
        <v>46</v>
      </c>
      <c r="O946" s="85"/>
      <c r="P946" s="222">
        <f>O946*H946</f>
        <v>0</v>
      </c>
      <c r="Q946" s="222">
        <v>0.002</v>
      </c>
      <c r="R946" s="222">
        <f>Q946*H946</f>
        <v>0.0040000000000000001</v>
      </c>
      <c r="S946" s="222">
        <v>0</v>
      </c>
      <c r="T946" s="223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24" t="s">
        <v>289</v>
      </c>
      <c r="AT946" s="224" t="s">
        <v>286</v>
      </c>
      <c r="AU946" s="224" t="s">
        <v>84</v>
      </c>
      <c r="AY946" s="18" t="s">
        <v>137</v>
      </c>
      <c r="BE946" s="225">
        <f>IF(N946="základní",J946,0)</f>
        <v>0</v>
      </c>
      <c r="BF946" s="225">
        <f>IF(N946="snížená",J946,0)</f>
        <v>0</v>
      </c>
      <c r="BG946" s="225">
        <f>IF(N946="zákl. přenesená",J946,0)</f>
        <v>0</v>
      </c>
      <c r="BH946" s="225">
        <f>IF(N946="sníž. přenesená",J946,0)</f>
        <v>0</v>
      </c>
      <c r="BI946" s="225">
        <f>IF(N946="nulová",J946,0)</f>
        <v>0</v>
      </c>
      <c r="BJ946" s="18" t="s">
        <v>82</v>
      </c>
      <c r="BK946" s="225">
        <f>ROUND(I946*H946,2)</f>
        <v>0</v>
      </c>
      <c r="BL946" s="18" t="s">
        <v>189</v>
      </c>
      <c r="BM946" s="224" t="s">
        <v>1145</v>
      </c>
    </row>
    <row r="947" s="2" customFormat="1" ht="24.15" customHeight="1">
      <c r="A947" s="39"/>
      <c r="B947" s="40"/>
      <c r="C947" s="213" t="s">
        <v>1146</v>
      </c>
      <c r="D947" s="213" t="s">
        <v>140</v>
      </c>
      <c r="E947" s="214" t="s">
        <v>1147</v>
      </c>
      <c r="F947" s="215" t="s">
        <v>1148</v>
      </c>
      <c r="G947" s="216" t="s">
        <v>226</v>
      </c>
      <c r="H947" s="217">
        <v>1</v>
      </c>
      <c r="I947" s="218"/>
      <c r="J947" s="219">
        <f>ROUND(I947*H947,2)</f>
        <v>0</v>
      </c>
      <c r="K947" s="215" t="s">
        <v>282</v>
      </c>
      <c r="L947" s="45"/>
      <c r="M947" s="220" t="s">
        <v>19</v>
      </c>
      <c r="N947" s="221" t="s">
        <v>46</v>
      </c>
      <c r="O947" s="85"/>
      <c r="P947" s="222">
        <f>O947*H947</f>
        <v>0</v>
      </c>
      <c r="Q947" s="222">
        <v>0</v>
      </c>
      <c r="R947" s="222">
        <f>Q947*H947</f>
        <v>0</v>
      </c>
      <c r="S947" s="222">
        <v>0</v>
      </c>
      <c r="T947" s="223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24" t="s">
        <v>189</v>
      </c>
      <c r="AT947" s="224" t="s">
        <v>140</v>
      </c>
      <c r="AU947" s="224" t="s">
        <v>84</v>
      </c>
      <c r="AY947" s="18" t="s">
        <v>137</v>
      </c>
      <c r="BE947" s="225">
        <f>IF(N947="základní",J947,0)</f>
        <v>0</v>
      </c>
      <c r="BF947" s="225">
        <f>IF(N947="snížená",J947,0)</f>
        <v>0</v>
      </c>
      <c r="BG947" s="225">
        <f>IF(N947="zákl. přenesená",J947,0)</f>
        <v>0</v>
      </c>
      <c r="BH947" s="225">
        <f>IF(N947="sníž. přenesená",J947,0)</f>
        <v>0</v>
      </c>
      <c r="BI947" s="225">
        <f>IF(N947="nulová",J947,0)</f>
        <v>0</v>
      </c>
      <c r="BJ947" s="18" t="s">
        <v>82</v>
      </c>
      <c r="BK947" s="225">
        <f>ROUND(I947*H947,2)</f>
        <v>0</v>
      </c>
      <c r="BL947" s="18" t="s">
        <v>189</v>
      </c>
      <c r="BM947" s="224" t="s">
        <v>1149</v>
      </c>
    </row>
    <row r="948" s="2" customFormat="1">
      <c r="A948" s="39"/>
      <c r="B948" s="40"/>
      <c r="C948" s="41"/>
      <c r="D948" s="268" t="s">
        <v>284</v>
      </c>
      <c r="E948" s="41"/>
      <c r="F948" s="269" t="s">
        <v>1150</v>
      </c>
      <c r="G948" s="41"/>
      <c r="H948" s="41"/>
      <c r="I948" s="228"/>
      <c r="J948" s="41"/>
      <c r="K948" s="41"/>
      <c r="L948" s="45"/>
      <c r="M948" s="229"/>
      <c r="N948" s="230"/>
      <c r="O948" s="85"/>
      <c r="P948" s="85"/>
      <c r="Q948" s="85"/>
      <c r="R948" s="85"/>
      <c r="S948" s="85"/>
      <c r="T948" s="86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T948" s="18" t="s">
        <v>284</v>
      </c>
      <c r="AU948" s="18" t="s">
        <v>84</v>
      </c>
    </row>
    <row r="949" s="2" customFormat="1" ht="24.15" customHeight="1">
      <c r="A949" s="39"/>
      <c r="B949" s="40"/>
      <c r="C949" s="270" t="s">
        <v>1151</v>
      </c>
      <c r="D949" s="270" t="s">
        <v>286</v>
      </c>
      <c r="E949" s="271" t="s">
        <v>1152</v>
      </c>
      <c r="F949" s="272" t="s">
        <v>1153</v>
      </c>
      <c r="G949" s="273" t="s">
        <v>226</v>
      </c>
      <c r="H949" s="274">
        <v>1</v>
      </c>
      <c r="I949" s="275"/>
      <c r="J949" s="276">
        <f>ROUND(I949*H949,2)</f>
        <v>0</v>
      </c>
      <c r="K949" s="272" t="s">
        <v>282</v>
      </c>
      <c r="L949" s="277"/>
      <c r="M949" s="278" t="s">
        <v>19</v>
      </c>
      <c r="N949" s="279" t="s">
        <v>46</v>
      </c>
      <c r="O949" s="85"/>
      <c r="P949" s="222">
        <f>O949*H949</f>
        <v>0</v>
      </c>
      <c r="Q949" s="222">
        <v>0.002</v>
      </c>
      <c r="R949" s="222">
        <f>Q949*H949</f>
        <v>0.002</v>
      </c>
      <c r="S949" s="222">
        <v>0</v>
      </c>
      <c r="T949" s="223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24" t="s">
        <v>289</v>
      </c>
      <c r="AT949" s="224" t="s">
        <v>286</v>
      </c>
      <c r="AU949" s="224" t="s">
        <v>84</v>
      </c>
      <c r="AY949" s="18" t="s">
        <v>137</v>
      </c>
      <c r="BE949" s="225">
        <f>IF(N949="základní",J949,0)</f>
        <v>0</v>
      </c>
      <c r="BF949" s="225">
        <f>IF(N949="snížená",J949,0)</f>
        <v>0</v>
      </c>
      <c r="BG949" s="225">
        <f>IF(N949="zákl. přenesená",J949,0)</f>
        <v>0</v>
      </c>
      <c r="BH949" s="225">
        <f>IF(N949="sníž. přenesená",J949,0)</f>
        <v>0</v>
      </c>
      <c r="BI949" s="225">
        <f>IF(N949="nulová",J949,0)</f>
        <v>0</v>
      </c>
      <c r="BJ949" s="18" t="s">
        <v>82</v>
      </c>
      <c r="BK949" s="225">
        <f>ROUND(I949*H949,2)</f>
        <v>0</v>
      </c>
      <c r="BL949" s="18" t="s">
        <v>189</v>
      </c>
      <c r="BM949" s="224" t="s">
        <v>1154</v>
      </c>
    </row>
    <row r="950" s="2" customFormat="1" ht="37.8" customHeight="1">
      <c r="A950" s="39"/>
      <c r="B950" s="40"/>
      <c r="C950" s="213" t="s">
        <v>1155</v>
      </c>
      <c r="D950" s="213" t="s">
        <v>140</v>
      </c>
      <c r="E950" s="214" t="s">
        <v>1156</v>
      </c>
      <c r="F950" s="215" t="s">
        <v>1157</v>
      </c>
      <c r="G950" s="216" t="s">
        <v>226</v>
      </c>
      <c r="H950" s="217">
        <v>3</v>
      </c>
      <c r="I950" s="218"/>
      <c r="J950" s="219">
        <f>ROUND(I950*H950,2)</f>
        <v>0</v>
      </c>
      <c r="K950" s="215" t="s">
        <v>282</v>
      </c>
      <c r="L950" s="45"/>
      <c r="M950" s="220" t="s">
        <v>19</v>
      </c>
      <c r="N950" s="221" t="s">
        <v>46</v>
      </c>
      <c r="O950" s="85"/>
      <c r="P950" s="222">
        <f>O950*H950</f>
        <v>0</v>
      </c>
      <c r="Q950" s="222">
        <v>0</v>
      </c>
      <c r="R950" s="222">
        <f>Q950*H950</f>
        <v>0</v>
      </c>
      <c r="S950" s="222">
        <v>0</v>
      </c>
      <c r="T950" s="223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224" t="s">
        <v>189</v>
      </c>
      <c r="AT950" s="224" t="s">
        <v>140</v>
      </c>
      <c r="AU950" s="224" t="s">
        <v>84</v>
      </c>
      <c r="AY950" s="18" t="s">
        <v>137</v>
      </c>
      <c r="BE950" s="225">
        <f>IF(N950="základní",J950,0)</f>
        <v>0</v>
      </c>
      <c r="BF950" s="225">
        <f>IF(N950="snížená",J950,0)</f>
        <v>0</v>
      </c>
      <c r="BG950" s="225">
        <f>IF(N950="zákl. přenesená",J950,0)</f>
        <v>0</v>
      </c>
      <c r="BH950" s="225">
        <f>IF(N950="sníž. přenesená",J950,0)</f>
        <v>0</v>
      </c>
      <c r="BI950" s="225">
        <f>IF(N950="nulová",J950,0)</f>
        <v>0</v>
      </c>
      <c r="BJ950" s="18" t="s">
        <v>82</v>
      </c>
      <c r="BK950" s="225">
        <f>ROUND(I950*H950,2)</f>
        <v>0</v>
      </c>
      <c r="BL950" s="18" t="s">
        <v>189</v>
      </c>
      <c r="BM950" s="224" t="s">
        <v>1158</v>
      </c>
    </row>
    <row r="951" s="2" customFormat="1">
      <c r="A951" s="39"/>
      <c r="B951" s="40"/>
      <c r="C951" s="41"/>
      <c r="D951" s="268" t="s">
        <v>284</v>
      </c>
      <c r="E951" s="41"/>
      <c r="F951" s="269" t="s">
        <v>1159</v>
      </c>
      <c r="G951" s="41"/>
      <c r="H951" s="41"/>
      <c r="I951" s="228"/>
      <c r="J951" s="41"/>
      <c r="K951" s="41"/>
      <c r="L951" s="45"/>
      <c r="M951" s="229"/>
      <c r="N951" s="230"/>
      <c r="O951" s="85"/>
      <c r="P951" s="85"/>
      <c r="Q951" s="85"/>
      <c r="R951" s="85"/>
      <c r="S951" s="85"/>
      <c r="T951" s="86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18" t="s">
        <v>284</v>
      </c>
      <c r="AU951" s="18" t="s">
        <v>84</v>
      </c>
    </row>
    <row r="952" s="2" customFormat="1" ht="16.5" customHeight="1">
      <c r="A952" s="39"/>
      <c r="B952" s="40"/>
      <c r="C952" s="270" t="s">
        <v>1160</v>
      </c>
      <c r="D952" s="270" t="s">
        <v>286</v>
      </c>
      <c r="E952" s="271" t="s">
        <v>1161</v>
      </c>
      <c r="F952" s="272" t="s">
        <v>1162</v>
      </c>
      <c r="G952" s="273" t="s">
        <v>226</v>
      </c>
      <c r="H952" s="274">
        <v>3</v>
      </c>
      <c r="I952" s="275"/>
      <c r="J952" s="276">
        <f>ROUND(I952*H952,2)</f>
        <v>0</v>
      </c>
      <c r="K952" s="272" t="s">
        <v>282</v>
      </c>
      <c r="L952" s="277"/>
      <c r="M952" s="278" t="s">
        <v>19</v>
      </c>
      <c r="N952" s="279" t="s">
        <v>46</v>
      </c>
      <c r="O952" s="85"/>
      <c r="P952" s="222">
        <f>O952*H952</f>
        <v>0</v>
      </c>
      <c r="Q952" s="222">
        <v>0.00010000000000000001</v>
      </c>
      <c r="R952" s="222">
        <f>Q952*H952</f>
        <v>0.00030000000000000003</v>
      </c>
      <c r="S952" s="222">
        <v>0</v>
      </c>
      <c r="T952" s="223">
        <f>S952*H952</f>
        <v>0</v>
      </c>
      <c r="U952" s="39"/>
      <c r="V952" s="39"/>
      <c r="W952" s="39"/>
      <c r="X952" s="39"/>
      <c r="Y952" s="39"/>
      <c r="Z952" s="39"/>
      <c r="AA952" s="39"/>
      <c r="AB952" s="39"/>
      <c r="AC952" s="39"/>
      <c r="AD952" s="39"/>
      <c r="AE952" s="39"/>
      <c r="AR952" s="224" t="s">
        <v>289</v>
      </c>
      <c r="AT952" s="224" t="s">
        <v>286</v>
      </c>
      <c r="AU952" s="224" t="s">
        <v>84</v>
      </c>
      <c r="AY952" s="18" t="s">
        <v>137</v>
      </c>
      <c r="BE952" s="225">
        <f>IF(N952="základní",J952,0)</f>
        <v>0</v>
      </c>
      <c r="BF952" s="225">
        <f>IF(N952="snížená",J952,0)</f>
        <v>0</v>
      </c>
      <c r="BG952" s="225">
        <f>IF(N952="zákl. přenesená",J952,0)</f>
        <v>0</v>
      </c>
      <c r="BH952" s="225">
        <f>IF(N952="sníž. přenesená",J952,0)</f>
        <v>0</v>
      </c>
      <c r="BI952" s="225">
        <f>IF(N952="nulová",J952,0)</f>
        <v>0</v>
      </c>
      <c r="BJ952" s="18" t="s">
        <v>82</v>
      </c>
      <c r="BK952" s="225">
        <f>ROUND(I952*H952,2)</f>
        <v>0</v>
      </c>
      <c r="BL952" s="18" t="s">
        <v>189</v>
      </c>
      <c r="BM952" s="224" t="s">
        <v>1163</v>
      </c>
    </row>
    <row r="953" s="13" customFormat="1">
      <c r="A953" s="13"/>
      <c r="B953" s="236"/>
      <c r="C953" s="237"/>
      <c r="D953" s="226" t="s">
        <v>228</v>
      </c>
      <c r="E953" s="238" t="s">
        <v>19</v>
      </c>
      <c r="F953" s="239" t="s">
        <v>1164</v>
      </c>
      <c r="G953" s="237"/>
      <c r="H953" s="238" t="s">
        <v>19</v>
      </c>
      <c r="I953" s="240"/>
      <c r="J953" s="237"/>
      <c r="K953" s="237"/>
      <c r="L953" s="241"/>
      <c r="M953" s="242"/>
      <c r="N953" s="243"/>
      <c r="O953" s="243"/>
      <c r="P953" s="243"/>
      <c r="Q953" s="243"/>
      <c r="R953" s="243"/>
      <c r="S953" s="243"/>
      <c r="T953" s="244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45" t="s">
        <v>228</v>
      </c>
      <c r="AU953" s="245" t="s">
        <v>84</v>
      </c>
      <c r="AV953" s="13" t="s">
        <v>82</v>
      </c>
      <c r="AW953" s="13" t="s">
        <v>37</v>
      </c>
      <c r="AX953" s="13" t="s">
        <v>75</v>
      </c>
      <c r="AY953" s="245" t="s">
        <v>137</v>
      </c>
    </row>
    <row r="954" s="14" customFormat="1">
      <c r="A954" s="14"/>
      <c r="B954" s="246"/>
      <c r="C954" s="247"/>
      <c r="D954" s="226" t="s">
        <v>228</v>
      </c>
      <c r="E954" s="248" t="s">
        <v>19</v>
      </c>
      <c r="F954" s="249" t="s">
        <v>151</v>
      </c>
      <c r="G954" s="247"/>
      <c r="H954" s="250">
        <v>3</v>
      </c>
      <c r="I954" s="251"/>
      <c r="J954" s="247"/>
      <c r="K954" s="247"/>
      <c r="L954" s="252"/>
      <c r="M954" s="253"/>
      <c r="N954" s="254"/>
      <c r="O954" s="254"/>
      <c r="P954" s="254"/>
      <c r="Q954" s="254"/>
      <c r="R954" s="254"/>
      <c r="S954" s="254"/>
      <c r="T954" s="255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56" t="s">
        <v>228</v>
      </c>
      <c r="AU954" s="256" t="s">
        <v>84</v>
      </c>
      <c r="AV954" s="14" t="s">
        <v>84</v>
      </c>
      <c r="AW954" s="14" t="s">
        <v>37</v>
      </c>
      <c r="AX954" s="14" t="s">
        <v>75</v>
      </c>
      <c r="AY954" s="256" t="s">
        <v>137</v>
      </c>
    </row>
    <row r="955" s="15" customFormat="1">
      <c r="A955" s="15"/>
      <c r="B955" s="257"/>
      <c r="C955" s="258"/>
      <c r="D955" s="226" t="s">
        <v>228</v>
      </c>
      <c r="E955" s="259" t="s">
        <v>19</v>
      </c>
      <c r="F955" s="260" t="s">
        <v>237</v>
      </c>
      <c r="G955" s="258"/>
      <c r="H955" s="261">
        <v>3</v>
      </c>
      <c r="I955" s="262"/>
      <c r="J955" s="258"/>
      <c r="K955" s="258"/>
      <c r="L955" s="263"/>
      <c r="M955" s="264"/>
      <c r="N955" s="265"/>
      <c r="O955" s="265"/>
      <c r="P955" s="265"/>
      <c r="Q955" s="265"/>
      <c r="R955" s="265"/>
      <c r="S955" s="265"/>
      <c r="T955" s="266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  <c r="AE955" s="15"/>
      <c r="AT955" s="267" t="s">
        <v>228</v>
      </c>
      <c r="AU955" s="267" t="s">
        <v>84</v>
      </c>
      <c r="AV955" s="15" t="s">
        <v>155</v>
      </c>
      <c r="AW955" s="15" t="s">
        <v>37</v>
      </c>
      <c r="AX955" s="15" t="s">
        <v>82</v>
      </c>
      <c r="AY955" s="267" t="s">
        <v>137</v>
      </c>
    </row>
    <row r="956" s="2" customFormat="1" ht="24.15" customHeight="1">
      <c r="A956" s="39"/>
      <c r="B956" s="40"/>
      <c r="C956" s="213" t="s">
        <v>1165</v>
      </c>
      <c r="D956" s="213" t="s">
        <v>140</v>
      </c>
      <c r="E956" s="214" t="s">
        <v>1086</v>
      </c>
      <c r="F956" s="215" t="s">
        <v>1087</v>
      </c>
      <c r="G956" s="216" t="s">
        <v>226</v>
      </c>
      <c r="H956" s="217">
        <v>70</v>
      </c>
      <c r="I956" s="218"/>
      <c r="J956" s="219">
        <f>ROUND(I956*H956,2)</f>
        <v>0</v>
      </c>
      <c r="K956" s="215" t="s">
        <v>19</v>
      </c>
      <c r="L956" s="45"/>
      <c r="M956" s="220" t="s">
        <v>19</v>
      </c>
      <c r="N956" s="221" t="s">
        <v>46</v>
      </c>
      <c r="O956" s="85"/>
      <c r="P956" s="222">
        <f>O956*H956</f>
        <v>0</v>
      </c>
      <c r="Q956" s="222">
        <v>0</v>
      </c>
      <c r="R956" s="222">
        <f>Q956*H956</f>
        <v>0</v>
      </c>
      <c r="S956" s="222">
        <v>0</v>
      </c>
      <c r="T956" s="223">
        <f>S956*H956</f>
        <v>0</v>
      </c>
      <c r="U956" s="39"/>
      <c r="V956" s="39"/>
      <c r="W956" s="39"/>
      <c r="X956" s="39"/>
      <c r="Y956" s="39"/>
      <c r="Z956" s="39"/>
      <c r="AA956" s="39"/>
      <c r="AB956" s="39"/>
      <c r="AC956" s="39"/>
      <c r="AD956" s="39"/>
      <c r="AE956" s="39"/>
      <c r="AR956" s="224" t="s">
        <v>189</v>
      </c>
      <c r="AT956" s="224" t="s">
        <v>140</v>
      </c>
      <c r="AU956" s="224" t="s">
        <v>84</v>
      </c>
      <c r="AY956" s="18" t="s">
        <v>137</v>
      </c>
      <c r="BE956" s="225">
        <f>IF(N956="základní",J956,0)</f>
        <v>0</v>
      </c>
      <c r="BF956" s="225">
        <f>IF(N956="snížená",J956,0)</f>
        <v>0</v>
      </c>
      <c r="BG956" s="225">
        <f>IF(N956="zákl. přenesená",J956,0)</f>
        <v>0</v>
      </c>
      <c r="BH956" s="225">
        <f>IF(N956="sníž. přenesená",J956,0)</f>
        <v>0</v>
      </c>
      <c r="BI956" s="225">
        <f>IF(N956="nulová",J956,0)</f>
        <v>0</v>
      </c>
      <c r="BJ956" s="18" t="s">
        <v>82</v>
      </c>
      <c r="BK956" s="225">
        <f>ROUND(I956*H956,2)</f>
        <v>0</v>
      </c>
      <c r="BL956" s="18" t="s">
        <v>189</v>
      </c>
      <c r="BM956" s="224" t="s">
        <v>1166</v>
      </c>
    </row>
    <row r="957" s="2" customFormat="1">
      <c r="A957" s="39"/>
      <c r="B957" s="40"/>
      <c r="C957" s="41"/>
      <c r="D957" s="226" t="s">
        <v>158</v>
      </c>
      <c r="E957" s="41"/>
      <c r="F957" s="227" t="s">
        <v>1167</v>
      </c>
      <c r="G957" s="41"/>
      <c r="H957" s="41"/>
      <c r="I957" s="228"/>
      <c r="J957" s="41"/>
      <c r="K957" s="41"/>
      <c r="L957" s="45"/>
      <c r="M957" s="229"/>
      <c r="N957" s="230"/>
      <c r="O957" s="85"/>
      <c r="P957" s="85"/>
      <c r="Q957" s="85"/>
      <c r="R957" s="85"/>
      <c r="S957" s="85"/>
      <c r="T957" s="86"/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T957" s="18" t="s">
        <v>158</v>
      </c>
      <c r="AU957" s="18" t="s">
        <v>84</v>
      </c>
    </row>
    <row r="958" s="2" customFormat="1" ht="24.15" customHeight="1">
      <c r="A958" s="39"/>
      <c r="B958" s="40"/>
      <c r="C958" s="270" t="s">
        <v>1168</v>
      </c>
      <c r="D958" s="270" t="s">
        <v>286</v>
      </c>
      <c r="E958" s="271" t="s">
        <v>1091</v>
      </c>
      <c r="F958" s="272" t="s">
        <v>1092</v>
      </c>
      <c r="G958" s="273" t="s">
        <v>226</v>
      </c>
      <c r="H958" s="274">
        <v>70</v>
      </c>
      <c r="I958" s="275"/>
      <c r="J958" s="276">
        <f>ROUND(I958*H958,2)</f>
        <v>0</v>
      </c>
      <c r="K958" s="272" t="s">
        <v>282</v>
      </c>
      <c r="L958" s="277"/>
      <c r="M958" s="278" t="s">
        <v>19</v>
      </c>
      <c r="N958" s="279" t="s">
        <v>46</v>
      </c>
      <c r="O958" s="85"/>
      <c r="P958" s="222">
        <f>O958*H958</f>
        <v>0</v>
      </c>
      <c r="Q958" s="222">
        <v>2.0000000000000002E-05</v>
      </c>
      <c r="R958" s="222">
        <f>Q958*H958</f>
        <v>0.0014000000000000002</v>
      </c>
      <c r="S958" s="222">
        <v>0</v>
      </c>
      <c r="T958" s="223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24" t="s">
        <v>289</v>
      </c>
      <c r="AT958" s="224" t="s">
        <v>286</v>
      </c>
      <c r="AU958" s="224" t="s">
        <v>84</v>
      </c>
      <c r="AY958" s="18" t="s">
        <v>137</v>
      </c>
      <c r="BE958" s="225">
        <f>IF(N958="základní",J958,0)</f>
        <v>0</v>
      </c>
      <c r="BF958" s="225">
        <f>IF(N958="snížená",J958,0)</f>
        <v>0</v>
      </c>
      <c r="BG958" s="225">
        <f>IF(N958="zákl. přenesená",J958,0)</f>
        <v>0</v>
      </c>
      <c r="BH958" s="225">
        <f>IF(N958="sníž. přenesená",J958,0)</f>
        <v>0</v>
      </c>
      <c r="BI958" s="225">
        <f>IF(N958="nulová",J958,0)</f>
        <v>0</v>
      </c>
      <c r="BJ958" s="18" t="s">
        <v>82</v>
      </c>
      <c r="BK958" s="225">
        <f>ROUND(I958*H958,2)</f>
        <v>0</v>
      </c>
      <c r="BL958" s="18" t="s">
        <v>189</v>
      </c>
      <c r="BM958" s="224" t="s">
        <v>1169</v>
      </c>
    </row>
    <row r="959" s="13" customFormat="1">
      <c r="A959" s="13"/>
      <c r="B959" s="236"/>
      <c r="C959" s="237"/>
      <c r="D959" s="226" t="s">
        <v>228</v>
      </c>
      <c r="E959" s="238" t="s">
        <v>19</v>
      </c>
      <c r="F959" s="239" t="s">
        <v>651</v>
      </c>
      <c r="G959" s="237"/>
      <c r="H959" s="238" t="s">
        <v>19</v>
      </c>
      <c r="I959" s="240"/>
      <c r="J959" s="237"/>
      <c r="K959" s="237"/>
      <c r="L959" s="241"/>
      <c r="M959" s="242"/>
      <c r="N959" s="243"/>
      <c r="O959" s="243"/>
      <c r="P959" s="243"/>
      <c r="Q959" s="243"/>
      <c r="R959" s="243"/>
      <c r="S959" s="243"/>
      <c r="T959" s="244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45" t="s">
        <v>228</v>
      </c>
      <c r="AU959" s="245" t="s">
        <v>84</v>
      </c>
      <c r="AV959" s="13" t="s">
        <v>82</v>
      </c>
      <c r="AW959" s="13" t="s">
        <v>37</v>
      </c>
      <c r="AX959" s="13" t="s">
        <v>75</v>
      </c>
      <c r="AY959" s="245" t="s">
        <v>137</v>
      </c>
    </row>
    <row r="960" s="14" customFormat="1">
      <c r="A960" s="14"/>
      <c r="B960" s="246"/>
      <c r="C960" s="247"/>
      <c r="D960" s="226" t="s">
        <v>228</v>
      </c>
      <c r="E960" s="248" t="s">
        <v>19</v>
      </c>
      <c r="F960" s="249" t="s">
        <v>1094</v>
      </c>
      <c r="G960" s="247"/>
      <c r="H960" s="250">
        <v>11</v>
      </c>
      <c r="I960" s="251"/>
      <c r="J960" s="247"/>
      <c r="K960" s="247"/>
      <c r="L960" s="252"/>
      <c r="M960" s="253"/>
      <c r="N960" s="254"/>
      <c r="O960" s="254"/>
      <c r="P960" s="254"/>
      <c r="Q960" s="254"/>
      <c r="R960" s="254"/>
      <c r="S960" s="254"/>
      <c r="T960" s="255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6" t="s">
        <v>228</v>
      </c>
      <c r="AU960" s="256" t="s">
        <v>84</v>
      </c>
      <c r="AV960" s="14" t="s">
        <v>84</v>
      </c>
      <c r="AW960" s="14" t="s">
        <v>37</v>
      </c>
      <c r="AX960" s="14" t="s">
        <v>75</v>
      </c>
      <c r="AY960" s="256" t="s">
        <v>137</v>
      </c>
    </row>
    <row r="961" s="13" customFormat="1">
      <c r="A961" s="13"/>
      <c r="B961" s="236"/>
      <c r="C961" s="237"/>
      <c r="D961" s="226" t="s">
        <v>228</v>
      </c>
      <c r="E961" s="238" t="s">
        <v>19</v>
      </c>
      <c r="F961" s="239" t="s">
        <v>329</v>
      </c>
      <c r="G961" s="237"/>
      <c r="H961" s="238" t="s">
        <v>19</v>
      </c>
      <c r="I961" s="240"/>
      <c r="J961" s="237"/>
      <c r="K961" s="237"/>
      <c r="L961" s="241"/>
      <c r="M961" s="242"/>
      <c r="N961" s="243"/>
      <c r="O961" s="243"/>
      <c r="P961" s="243"/>
      <c r="Q961" s="243"/>
      <c r="R961" s="243"/>
      <c r="S961" s="243"/>
      <c r="T961" s="244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5" t="s">
        <v>228</v>
      </c>
      <c r="AU961" s="245" t="s">
        <v>84</v>
      </c>
      <c r="AV961" s="13" t="s">
        <v>82</v>
      </c>
      <c r="AW961" s="13" t="s">
        <v>37</v>
      </c>
      <c r="AX961" s="13" t="s">
        <v>75</v>
      </c>
      <c r="AY961" s="245" t="s">
        <v>137</v>
      </c>
    </row>
    <row r="962" s="14" customFormat="1">
      <c r="A962" s="14"/>
      <c r="B962" s="246"/>
      <c r="C962" s="247"/>
      <c r="D962" s="226" t="s">
        <v>228</v>
      </c>
      <c r="E962" s="248" t="s">
        <v>19</v>
      </c>
      <c r="F962" s="249" t="s">
        <v>1170</v>
      </c>
      <c r="G962" s="247"/>
      <c r="H962" s="250">
        <v>59</v>
      </c>
      <c r="I962" s="251"/>
      <c r="J962" s="247"/>
      <c r="K962" s="247"/>
      <c r="L962" s="252"/>
      <c r="M962" s="253"/>
      <c r="N962" s="254"/>
      <c r="O962" s="254"/>
      <c r="P962" s="254"/>
      <c r="Q962" s="254"/>
      <c r="R962" s="254"/>
      <c r="S962" s="254"/>
      <c r="T962" s="255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56" t="s">
        <v>228</v>
      </c>
      <c r="AU962" s="256" t="s">
        <v>84</v>
      </c>
      <c r="AV962" s="14" t="s">
        <v>84</v>
      </c>
      <c r="AW962" s="14" t="s">
        <v>37</v>
      </c>
      <c r="AX962" s="14" t="s">
        <v>75</v>
      </c>
      <c r="AY962" s="256" t="s">
        <v>137</v>
      </c>
    </row>
    <row r="963" s="15" customFormat="1">
      <c r="A963" s="15"/>
      <c r="B963" s="257"/>
      <c r="C963" s="258"/>
      <c r="D963" s="226" t="s">
        <v>228</v>
      </c>
      <c r="E963" s="259" t="s">
        <v>19</v>
      </c>
      <c r="F963" s="260" t="s">
        <v>237</v>
      </c>
      <c r="G963" s="258"/>
      <c r="H963" s="261">
        <v>70</v>
      </c>
      <c r="I963" s="262"/>
      <c r="J963" s="258"/>
      <c r="K963" s="258"/>
      <c r="L963" s="263"/>
      <c r="M963" s="264"/>
      <c r="N963" s="265"/>
      <c r="O963" s="265"/>
      <c r="P963" s="265"/>
      <c r="Q963" s="265"/>
      <c r="R963" s="265"/>
      <c r="S963" s="265"/>
      <c r="T963" s="266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  <c r="AE963" s="15"/>
      <c r="AT963" s="267" t="s">
        <v>228</v>
      </c>
      <c r="AU963" s="267" t="s">
        <v>84</v>
      </c>
      <c r="AV963" s="15" t="s">
        <v>155</v>
      </c>
      <c r="AW963" s="15" t="s">
        <v>37</v>
      </c>
      <c r="AX963" s="15" t="s">
        <v>82</v>
      </c>
      <c r="AY963" s="267" t="s">
        <v>137</v>
      </c>
    </row>
    <row r="964" s="2" customFormat="1" ht="24.15" customHeight="1">
      <c r="A964" s="39"/>
      <c r="B964" s="40"/>
      <c r="C964" s="213" t="s">
        <v>1171</v>
      </c>
      <c r="D964" s="213" t="s">
        <v>140</v>
      </c>
      <c r="E964" s="214" t="s">
        <v>1172</v>
      </c>
      <c r="F964" s="215" t="s">
        <v>1173</v>
      </c>
      <c r="G964" s="216" t="s">
        <v>226</v>
      </c>
      <c r="H964" s="217">
        <v>1</v>
      </c>
      <c r="I964" s="218"/>
      <c r="J964" s="219">
        <f>ROUND(I964*H964,2)</f>
        <v>0</v>
      </c>
      <c r="K964" s="215" t="s">
        <v>282</v>
      </c>
      <c r="L964" s="45"/>
      <c r="M964" s="220" t="s">
        <v>19</v>
      </c>
      <c r="N964" s="221" t="s">
        <v>46</v>
      </c>
      <c r="O964" s="85"/>
      <c r="P964" s="222">
        <f>O964*H964</f>
        <v>0</v>
      </c>
      <c r="Q964" s="222">
        <v>0</v>
      </c>
      <c r="R964" s="222">
        <f>Q964*H964</f>
        <v>0</v>
      </c>
      <c r="S964" s="222">
        <v>0.00133</v>
      </c>
      <c r="T964" s="223">
        <f>S964*H964</f>
        <v>0.00133</v>
      </c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R964" s="224" t="s">
        <v>189</v>
      </c>
      <c r="AT964" s="224" t="s">
        <v>140</v>
      </c>
      <c r="AU964" s="224" t="s">
        <v>84</v>
      </c>
      <c r="AY964" s="18" t="s">
        <v>137</v>
      </c>
      <c r="BE964" s="225">
        <f>IF(N964="základní",J964,0)</f>
        <v>0</v>
      </c>
      <c r="BF964" s="225">
        <f>IF(N964="snížená",J964,0)</f>
        <v>0</v>
      </c>
      <c r="BG964" s="225">
        <f>IF(N964="zákl. přenesená",J964,0)</f>
        <v>0</v>
      </c>
      <c r="BH964" s="225">
        <f>IF(N964="sníž. přenesená",J964,0)</f>
        <v>0</v>
      </c>
      <c r="BI964" s="225">
        <f>IF(N964="nulová",J964,0)</f>
        <v>0</v>
      </c>
      <c r="BJ964" s="18" t="s">
        <v>82</v>
      </c>
      <c r="BK964" s="225">
        <f>ROUND(I964*H964,2)</f>
        <v>0</v>
      </c>
      <c r="BL964" s="18" t="s">
        <v>189</v>
      </c>
      <c r="BM964" s="224" t="s">
        <v>1174</v>
      </c>
    </row>
    <row r="965" s="2" customFormat="1">
      <c r="A965" s="39"/>
      <c r="B965" s="40"/>
      <c r="C965" s="41"/>
      <c r="D965" s="268" t="s">
        <v>284</v>
      </c>
      <c r="E965" s="41"/>
      <c r="F965" s="269" t="s">
        <v>1175</v>
      </c>
      <c r="G965" s="41"/>
      <c r="H965" s="41"/>
      <c r="I965" s="228"/>
      <c r="J965" s="41"/>
      <c r="K965" s="41"/>
      <c r="L965" s="45"/>
      <c r="M965" s="229"/>
      <c r="N965" s="230"/>
      <c r="O965" s="85"/>
      <c r="P965" s="85"/>
      <c r="Q965" s="85"/>
      <c r="R965" s="85"/>
      <c r="S965" s="85"/>
      <c r="T965" s="86"/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T965" s="18" t="s">
        <v>284</v>
      </c>
      <c r="AU965" s="18" t="s">
        <v>84</v>
      </c>
    </row>
    <row r="966" s="13" customFormat="1">
      <c r="A966" s="13"/>
      <c r="B966" s="236"/>
      <c r="C966" s="237"/>
      <c r="D966" s="226" t="s">
        <v>228</v>
      </c>
      <c r="E966" s="238" t="s">
        <v>19</v>
      </c>
      <c r="F966" s="239" t="s">
        <v>1164</v>
      </c>
      <c r="G966" s="237"/>
      <c r="H966" s="238" t="s">
        <v>19</v>
      </c>
      <c r="I966" s="240"/>
      <c r="J966" s="237"/>
      <c r="K966" s="237"/>
      <c r="L966" s="241"/>
      <c r="M966" s="242"/>
      <c r="N966" s="243"/>
      <c r="O966" s="243"/>
      <c r="P966" s="243"/>
      <c r="Q966" s="243"/>
      <c r="R966" s="243"/>
      <c r="S966" s="243"/>
      <c r="T966" s="244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45" t="s">
        <v>228</v>
      </c>
      <c r="AU966" s="245" t="s">
        <v>84</v>
      </c>
      <c r="AV966" s="13" t="s">
        <v>82</v>
      </c>
      <c r="AW966" s="13" t="s">
        <v>37</v>
      </c>
      <c r="AX966" s="13" t="s">
        <v>75</v>
      </c>
      <c r="AY966" s="245" t="s">
        <v>137</v>
      </c>
    </row>
    <row r="967" s="14" customFormat="1">
      <c r="A967" s="14"/>
      <c r="B967" s="246"/>
      <c r="C967" s="247"/>
      <c r="D967" s="226" t="s">
        <v>228</v>
      </c>
      <c r="E967" s="248" t="s">
        <v>19</v>
      </c>
      <c r="F967" s="249" t="s">
        <v>82</v>
      </c>
      <c r="G967" s="247"/>
      <c r="H967" s="250">
        <v>1</v>
      </c>
      <c r="I967" s="251"/>
      <c r="J967" s="247"/>
      <c r="K967" s="247"/>
      <c r="L967" s="252"/>
      <c r="M967" s="253"/>
      <c r="N967" s="254"/>
      <c r="O967" s="254"/>
      <c r="P967" s="254"/>
      <c r="Q967" s="254"/>
      <c r="R967" s="254"/>
      <c r="S967" s="254"/>
      <c r="T967" s="255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6" t="s">
        <v>228</v>
      </c>
      <c r="AU967" s="256" t="s">
        <v>84</v>
      </c>
      <c r="AV967" s="14" t="s">
        <v>84</v>
      </c>
      <c r="AW967" s="14" t="s">
        <v>37</v>
      </c>
      <c r="AX967" s="14" t="s">
        <v>75</v>
      </c>
      <c r="AY967" s="256" t="s">
        <v>137</v>
      </c>
    </row>
    <row r="968" s="15" customFormat="1">
      <c r="A968" s="15"/>
      <c r="B968" s="257"/>
      <c r="C968" s="258"/>
      <c r="D968" s="226" t="s">
        <v>228</v>
      </c>
      <c r="E968" s="259" t="s">
        <v>19</v>
      </c>
      <c r="F968" s="260" t="s">
        <v>237</v>
      </c>
      <c r="G968" s="258"/>
      <c r="H968" s="261">
        <v>1</v>
      </c>
      <c r="I968" s="262"/>
      <c r="J968" s="258"/>
      <c r="K968" s="258"/>
      <c r="L968" s="263"/>
      <c r="M968" s="264"/>
      <c r="N968" s="265"/>
      <c r="O968" s="265"/>
      <c r="P968" s="265"/>
      <c r="Q968" s="265"/>
      <c r="R968" s="265"/>
      <c r="S968" s="265"/>
      <c r="T968" s="266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  <c r="AE968" s="15"/>
      <c r="AT968" s="267" t="s">
        <v>228</v>
      </c>
      <c r="AU968" s="267" t="s">
        <v>84</v>
      </c>
      <c r="AV968" s="15" t="s">
        <v>155</v>
      </c>
      <c r="AW968" s="15" t="s">
        <v>37</v>
      </c>
      <c r="AX968" s="15" t="s">
        <v>82</v>
      </c>
      <c r="AY968" s="267" t="s">
        <v>137</v>
      </c>
    </row>
    <row r="969" s="2" customFormat="1" ht="24.15" customHeight="1">
      <c r="A969" s="39"/>
      <c r="B969" s="40"/>
      <c r="C969" s="213" t="s">
        <v>1176</v>
      </c>
      <c r="D969" s="213" t="s">
        <v>140</v>
      </c>
      <c r="E969" s="214" t="s">
        <v>1177</v>
      </c>
      <c r="F969" s="215" t="s">
        <v>1178</v>
      </c>
      <c r="G969" s="216" t="s">
        <v>226</v>
      </c>
      <c r="H969" s="217">
        <v>1</v>
      </c>
      <c r="I969" s="218"/>
      <c r="J969" s="219">
        <f>ROUND(I969*H969,2)</f>
        <v>0</v>
      </c>
      <c r="K969" s="215" t="s">
        <v>282</v>
      </c>
      <c r="L969" s="45"/>
      <c r="M969" s="220" t="s">
        <v>19</v>
      </c>
      <c r="N969" s="221" t="s">
        <v>46</v>
      </c>
      <c r="O969" s="85"/>
      <c r="P969" s="222">
        <f>O969*H969</f>
        <v>0</v>
      </c>
      <c r="Q969" s="222">
        <v>0</v>
      </c>
      <c r="R969" s="222">
        <f>Q969*H969</f>
        <v>0</v>
      </c>
      <c r="S969" s="222">
        <v>0</v>
      </c>
      <c r="T969" s="223">
        <f>S969*H969</f>
        <v>0</v>
      </c>
      <c r="U969" s="39"/>
      <c r="V969" s="39"/>
      <c r="W969" s="39"/>
      <c r="X969" s="39"/>
      <c r="Y969" s="39"/>
      <c r="Z969" s="39"/>
      <c r="AA969" s="39"/>
      <c r="AB969" s="39"/>
      <c r="AC969" s="39"/>
      <c r="AD969" s="39"/>
      <c r="AE969" s="39"/>
      <c r="AR969" s="224" t="s">
        <v>189</v>
      </c>
      <c r="AT969" s="224" t="s">
        <v>140</v>
      </c>
      <c r="AU969" s="224" t="s">
        <v>84</v>
      </c>
      <c r="AY969" s="18" t="s">
        <v>137</v>
      </c>
      <c r="BE969" s="225">
        <f>IF(N969="základní",J969,0)</f>
        <v>0</v>
      </c>
      <c r="BF969" s="225">
        <f>IF(N969="snížená",J969,0)</f>
        <v>0</v>
      </c>
      <c r="BG969" s="225">
        <f>IF(N969="zákl. přenesená",J969,0)</f>
        <v>0</v>
      </c>
      <c r="BH969" s="225">
        <f>IF(N969="sníž. přenesená",J969,0)</f>
        <v>0</v>
      </c>
      <c r="BI969" s="225">
        <f>IF(N969="nulová",J969,0)</f>
        <v>0</v>
      </c>
      <c r="BJ969" s="18" t="s">
        <v>82</v>
      </c>
      <c r="BK969" s="225">
        <f>ROUND(I969*H969,2)</f>
        <v>0</v>
      </c>
      <c r="BL969" s="18" t="s">
        <v>189</v>
      </c>
      <c r="BM969" s="224" t="s">
        <v>1179</v>
      </c>
    </row>
    <row r="970" s="2" customFormat="1">
      <c r="A970" s="39"/>
      <c r="B970" s="40"/>
      <c r="C970" s="41"/>
      <c r="D970" s="268" t="s">
        <v>284</v>
      </c>
      <c r="E970" s="41"/>
      <c r="F970" s="269" t="s">
        <v>1180</v>
      </c>
      <c r="G970" s="41"/>
      <c r="H970" s="41"/>
      <c r="I970" s="228"/>
      <c r="J970" s="41"/>
      <c r="K970" s="41"/>
      <c r="L970" s="45"/>
      <c r="M970" s="229"/>
      <c r="N970" s="230"/>
      <c r="O970" s="85"/>
      <c r="P970" s="85"/>
      <c r="Q970" s="85"/>
      <c r="R970" s="85"/>
      <c r="S970" s="85"/>
      <c r="T970" s="86"/>
      <c r="U970" s="39"/>
      <c r="V970" s="39"/>
      <c r="W970" s="39"/>
      <c r="X970" s="39"/>
      <c r="Y970" s="39"/>
      <c r="Z970" s="39"/>
      <c r="AA970" s="39"/>
      <c r="AB970" s="39"/>
      <c r="AC970" s="39"/>
      <c r="AD970" s="39"/>
      <c r="AE970" s="39"/>
      <c r="AT970" s="18" t="s">
        <v>284</v>
      </c>
      <c r="AU970" s="18" t="s">
        <v>84</v>
      </c>
    </row>
    <row r="971" s="2" customFormat="1">
      <c r="A971" s="39"/>
      <c r="B971" s="40"/>
      <c r="C971" s="41"/>
      <c r="D971" s="226" t="s">
        <v>158</v>
      </c>
      <c r="E971" s="41"/>
      <c r="F971" s="227" t="s">
        <v>1181</v>
      </c>
      <c r="G971" s="41"/>
      <c r="H971" s="41"/>
      <c r="I971" s="228"/>
      <c r="J971" s="41"/>
      <c r="K971" s="41"/>
      <c r="L971" s="45"/>
      <c r="M971" s="229"/>
      <c r="N971" s="230"/>
      <c r="O971" s="85"/>
      <c r="P971" s="85"/>
      <c r="Q971" s="85"/>
      <c r="R971" s="85"/>
      <c r="S971" s="85"/>
      <c r="T971" s="86"/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T971" s="18" t="s">
        <v>158</v>
      </c>
      <c r="AU971" s="18" t="s">
        <v>84</v>
      </c>
    </row>
    <row r="972" s="2" customFormat="1" ht="24.15" customHeight="1">
      <c r="A972" s="39"/>
      <c r="B972" s="40"/>
      <c r="C972" s="213" t="s">
        <v>1182</v>
      </c>
      <c r="D972" s="213" t="s">
        <v>140</v>
      </c>
      <c r="E972" s="214" t="s">
        <v>1183</v>
      </c>
      <c r="F972" s="215" t="s">
        <v>1184</v>
      </c>
      <c r="G972" s="216" t="s">
        <v>226</v>
      </c>
      <c r="H972" s="217">
        <v>6</v>
      </c>
      <c r="I972" s="218"/>
      <c r="J972" s="219">
        <f>ROUND(I972*H972,2)</f>
        <v>0</v>
      </c>
      <c r="K972" s="215" t="s">
        <v>282</v>
      </c>
      <c r="L972" s="45"/>
      <c r="M972" s="220" t="s">
        <v>19</v>
      </c>
      <c r="N972" s="221" t="s">
        <v>46</v>
      </c>
      <c r="O972" s="85"/>
      <c r="P972" s="222">
        <f>O972*H972</f>
        <v>0</v>
      </c>
      <c r="Q972" s="222">
        <v>0</v>
      </c>
      <c r="R972" s="222">
        <f>Q972*H972</f>
        <v>0</v>
      </c>
      <c r="S972" s="222">
        <v>0.00089999999999999998</v>
      </c>
      <c r="T972" s="223">
        <f>S972*H972</f>
        <v>0.0054000000000000003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24" t="s">
        <v>189</v>
      </c>
      <c r="AT972" s="224" t="s">
        <v>140</v>
      </c>
      <c r="AU972" s="224" t="s">
        <v>84</v>
      </c>
      <c r="AY972" s="18" t="s">
        <v>137</v>
      </c>
      <c r="BE972" s="225">
        <f>IF(N972="základní",J972,0)</f>
        <v>0</v>
      </c>
      <c r="BF972" s="225">
        <f>IF(N972="snížená",J972,0)</f>
        <v>0</v>
      </c>
      <c r="BG972" s="225">
        <f>IF(N972="zákl. přenesená",J972,0)</f>
        <v>0</v>
      </c>
      <c r="BH972" s="225">
        <f>IF(N972="sníž. přenesená",J972,0)</f>
        <v>0</v>
      </c>
      <c r="BI972" s="225">
        <f>IF(N972="nulová",J972,0)</f>
        <v>0</v>
      </c>
      <c r="BJ972" s="18" t="s">
        <v>82</v>
      </c>
      <c r="BK972" s="225">
        <f>ROUND(I972*H972,2)</f>
        <v>0</v>
      </c>
      <c r="BL972" s="18" t="s">
        <v>189</v>
      </c>
      <c r="BM972" s="224" t="s">
        <v>1185</v>
      </c>
    </row>
    <row r="973" s="2" customFormat="1">
      <c r="A973" s="39"/>
      <c r="B973" s="40"/>
      <c r="C973" s="41"/>
      <c r="D973" s="268" t="s">
        <v>284</v>
      </c>
      <c r="E973" s="41"/>
      <c r="F973" s="269" t="s">
        <v>1186</v>
      </c>
      <c r="G973" s="41"/>
      <c r="H973" s="41"/>
      <c r="I973" s="228"/>
      <c r="J973" s="41"/>
      <c r="K973" s="41"/>
      <c r="L973" s="45"/>
      <c r="M973" s="229"/>
      <c r="N973" s="230"/>
      <c r="O973" s="85"/>
      <c r="P973" s="85"/>
      <c r="Q973" s="85"/>
      <c r="R973" s="85"/>
      <c r="S973" s="85"/>
      <c r="T973" s="86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T973" s="18" t="s">
        <v>284</v>
      </c>
      <c r="AU973" s="18" t="s">
        <v>84</v>
      </c>
    </row>
    <row r="974" s="2" customFormat="1" ht="33" customHeight="1">
      <c r="A974" s="39"/>
      <c r="B974" s="40"/>
      <c r="C974" s="213" t="s">
        <v>1187</v>
      </c>
      <c r="D974" s="213" t="s">
        <v>140</v>
      </c>
      <c r="E974" s="214" t="s">
        <v>1188</v>
      </c>
      <c r="F974" s="215" t="s">
        <v>1189</v>
      </c>
      <c r="G974" s="216" t="s">
        <v>226</v>
      </c>
      <c r="H974" s="217">
        <v>8</v>
      </c>
      <c r="I974" s="218"/>
      <c r="J974" s="219">
        <f>ROUND(I974*H974,2)</f>
        <v>0</v>
      </c>
      <c r="K974" s="215" t="s">
        <v>282</v>
      </c>
      <c r="L974" s="45"/>
      <c r="M974" s="220" t="s">
        <v>19</v>
      </c>
      <c r="N974" s="221" t="s">
        <v>46</v>
      </c>
      <c r="O974" s="85"/>
      <c r="P974" s="222">
        <f>O974*H974</f>
        <v>0</v>
      </c>
      <c r="Q974" s="222">
        <v>0</v>
      </c>
      <c r="R974" s="222">
        <f>Q974*H974</f>
        <v>0</v>
      </c>
      <c r="S974" s="222">
        <v>0</v>
      </c>
      <c r="T974" s="223">
        <f>S974*H974</f>
        <v>0</v>
      </c>
      <c r="U974" s="39"/>
      <c r="V974" s="39"/>
      <c r="W974" s="39"/>
      <c r="X974" s="39"/>
      <c r="Y974" s="39"/>
      <c r="Z974" s="39"/>
      <c r="AA974" s="39"/>
      <c r="AB974" s="39"/>
      <c r="AC974" s="39"/>
      <c r="AD974" s="39"/>
      <c r="AE974" s="39"/>
      <c r="AR974" s="224" t="s">
        <v>189</v>
      </c>
      <c r="AT974" s="224" t="s">
        <v>140</v>
      </c>
      <c r="AU974" s="224" t="s">
        <v>84</v>
      </c>
      <c r="AY974" s="18" t="s">
        <v>137</v>
      </c>
      <c r="BE974" s="225">
        <f>IF(N974="základní",J974,0)</f>
        <v>0</v>
      </c>
      <c r="BF974" s="225">
        <f>IF(N974="snížená",J974,0)</f>
        <v>0</v>
      </c>
      <c r="BG974" s="225">
        <f>IF(N974="zákl. přenesená",J974,0)</f>
        <v>0</v>
      </c>
      <c r="BH974" s="225">
        <f>IF(N974="sníž. přenesená",J974,0)</f>
        <v>0</v>
      </c>
      <c r="BI974" s="225">
        <f>IF(N974="nulová",J974,0)</f>
        <v>0</v>
      </c>
      <c r="BJ974" s="18" t="s">
        <v>82</v>
      </c>
      <c r="BK974" s="225">
        <f>ROUND(I974*H974,2)</f>
        <v>0</v>
      </c>
      <c r="BL974" s="18" t="s">
        <v>189</v>
      </c>
      <c r="BM974" s="224" t="s">
        <v>1190</v>
      </c>
    </row>
    <row r="975" s="2" customFormat="1">
      <c r="A975" s="39"/>
      <c r="B975" s="40"/>
      <c r="C975" s="41"/>
      <c r="D975" s="268" t="s">
        <v>284</v>
      </c>
      <c r="E975" s="41"/>
      <c r="F975" s="269" t="s">
        <v>1191</v>
      </c>
      <c r="G975" s="41"/>
      <c r="H975" s="41"/>
      <c r="I975" s="228"/>
      <c r="J975" s="41"/>
      <c r="K975" s="41"/>
      <c r="L975" s="45"/>
      <c r="M975" s="229"/>
      <c r="N975" s="230"/>
      <c r="O975" s="85"/>
      <c r="P975" s="85"/>
      <c r="Q975" s="85"/>
      <c r="R975" s="85"/>
      <c r="S975" s="85"/>
      <c r="T975" s="86"/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T975" s="18" t="s">
        <v>284</v>
      </c>
      <c r="AU975" s="18" t="s">
        <v>84</v>
      </c>
    </row>
    <row r="976" s="13" customFormat="1">
      <c r="A976" s="13"/>
      <c r="B976" s="236"/>
      <c r="C976" s="237"/>
      <c r="D976" s="226" t="s">
        <v>228</v>
      </c>
      <c r="E976" s="238" t="s">
        <v>19</v>
      </c>
      <c r="F976" s="239" t="s">
        <v>1192</v>
      </c>
      <c r="G976" s="237"/>
      <c r="H976" s="238" t="s">
        <v>19</v>
      </c>
      <c r="I976" s="240"/>
      <c r="J976" s="237"/>
      <c r="K976" s="237"/>
      <c r="L976" s="241"/>
      <c r="M976" s="242"/>
      <c r="N976" s="243"/>
      <c r="O976" s="243"/>
      <c r="P976" s="243"/>
      <c r="Q976" s="243"/>
      <c r="R976" s="243"/>
      <c r="S976" s="243"/>
      <c r="T976" s="244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5" t="s">
        <v>228</v>
      </c>
      <c r="AU976" s="245" t="s">
        <v>84</v>
      </c>
      <c r="AV976" s="13" t="s">
        <v>82</v>
      </c>
      <c r="AW976" s="13" t="s">
        <v>37</v>
      </c>
      <c r="AX976" s="13" t="s">
        <v>75</v>
      </c>
      <c r="AY976" s="245" t="s">
        <v>137</v>
      </c>
    </row>
    <row r="977" s="14" customFormat="1">
      <c r="A977" s="14"/>
      <c r="B977" s="246"/>
      <c r="C977" s="247"/>
      <c r="D977" s="226" t="s">
        <v>228</v>
      </c>
      <c r="E977" s="248" t="s">
        <v>19</v>
      </c>
      <c r="F977" s="249" t="s">
        <v>163</v>
      </c>
      <c r="G977" s="247"/>
      <c r="H977" s="250">
        <v>6</v>
      </c>
      <c r="I977" s="251"/>
      <c r="J977" s="247"/>
      <c r="K977" s="247"/>
      <c r="L977" s="252"/>
      <c r="M977" s="253"/>
      <c r="N977" s="254"/>
      <c r="O977" s="254"/>
      <c r="P977" s="254"/>
      <c r="Q977" s="254"/>
      <c r="R977" s="254"/>
      <c r="S977" s="254"/>
      <c r="T977" s="255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56" t="s">
        <v>228</v>
      </c>
      <c r="AU977" s="256" t="s">
        <v>84</v>
      </c>
      <c r="AV977" s="14" t="s">
        <v>84</v>
      </c>
      <c r="AW977" s="14" t="s">
        <v>37</v>
      </c>
      <c r="AX977" s="14" t="s">
        <v>75</v>
      </c>
      <c r="AY977" s="256" t="s">
        <v>137</v>
      </c>
    </row>
    <row r="978" s="13" customFormat="1">
      <c r="A978" s="13"/>
      <c r="B978" s="236"/>
      <c r="C978" s="237"/>
      <c r="D978" s="226" t="s">
        <v>228</v>
      </c>
      <c r="E978" s="238" t="s">
        <v>19</v>
      </c>
      <c r="F978" s="239" t="s">
        <v>1193</v>
      </c>
      <c r="G978" s="237"/>
      <c r="H978" s="238" t="s">
        <v>19</v>
      </c>
      <c r="I978" s="240"/>
      <c r="J978" s="237"/>
      <c r="K978" s="237"/>
      <c r="L978" s="241"/>
      <c r="M978" s="242"/>
      <c r="N978" s="243"/>
      <c r="O978" s="243"/>
      <c r="P978" s="243"/>
      <c r="Q978" s="243"/>
      <c r="R978" s="243"/>
      <c r="S978" s="243"/>
      <c r="T978" s="244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45" t="s">
        <v>228</v>
      </c>
      <c r="AU978" s="245" t="s">
        <v>84</v>
      </c>
      <c r="AV978" s="13" t="s">
        <v>82</v>
      </c>
      <c r="AW978" s="13" t="s">
        <v>37</v>
      </c>
      <c r="AX978" s="13" t="s">
        <v>75</v>
      </c>
      <c r="AY978" s="245" t="s">
        <v>137</v>
      </c>
    </row>
    <row r="979" s="14" customFormat="1">
      <c r="A979" s="14"/>
      <c r="B979" s="246"/>
      <c r="C979" s="247"/>
      <c r="D979" s="226" t="s">
        <v>228</v>
      </c>
      <c r="E979" s="248" t="s">
        <v>19</v>
      </c>
      <c r="F979" s="249" t="s">
        <v>84</v>
      </c>
      <c r="G979" s="247"/>
      <c r="H979" s="250">
        <v>2</v>
      </c>
      <c r="I979" s="251"/>
      <c r="J979" s="247"/>
      <c r="K979" s="247"/>
      <c r="L979" s="252"/>
      <c r="M979" s="253"/>
      <c r="N979" s="254"/>
      <c r="O979" s="254"/>
      <c r="P979" s="254"/>
      <c r="Q979" s="254"/>
      <c r="R979" s="254"/>
      <c r="S979" s="254"/>
      <c r="T979" s="255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4"/>
      <c r="AT979" s="256" t="s">
        <v>228</v>
      </c>
      <c r="AU979" s="256" t="s">
        <v>84</v>
      </c>
      <c r="AV979" s="14" t="s">
        <v>84</v>
      </c>
      <c r="AW979" s="14" t="s">
        <v>37</v>
      </c>
      <c r="AX979" s="14" t="s">
        <v>75</v>
      </c>
      <c r="AY979" s="256" t="s">
        <v>137</v>
      </c>
    </row>
    <row r="980" s="15" customFormat="1">
      <c r="A980" s="15"/>
      <c r="B980" s="257"/>
      <c r="C980" s="258"/>
      <c r="D980" s="226" t="s">
        <v>228</v>
      </c>
      <c r="E980" s="259" t="s">
        <v>19</v>
      </c>
      <c r="F980" s="260" t="s">
        <v>237</v>
      </c>
      <c r="G980" s="258"/>
      <c r="H980" s="261">
        <v>8</v>
      </c>
      <c r="I980" s="262"/>
      <c r="J980" s="258"/>
      <c r="K980" s="258"/>
      <c r="L980" s="263"/>
      <c r="M980" s="264"/>
      <c r="N980" s="265"/>
      <c r="O980" s="265"/>
      <c r="P980" s="265"/>
      <c r="Q980" s="265"/>
      <c r="R980" s="265"/>
      <c r="S980" s="265"/>
      <c r="T980" s="266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T980" s="267" t="s">
        <v>228</v>
      </c>
      <c r="AU980" s="267" t="s">
        <v>84</v>
      </c>
      <c r="AV980" s="15" t="s">
        <v>155</v>
      </c>
      <c r="AW980" s="15" t="s">
        <v>37</v>
      </c>
      <c r="AX980" s="15" t="s">
        <v>82</v>
      </c>
      <c r="AY980" s="267" t="s">
        <v>137</v>
      </c>
    </row>
    <row r="981" s="2" customFormat="1" ht="44.25" customHeight="1">
      <c r="A981" s="39"/>
      <c r="B981" s="40"/>
      <c r="C981" s="270" t="s">
        <v>1194</v>
      </c>
      <c r="D981" s="270" t="s">
        <v>286</v>
      </c>
      <c r="E981" s="271" t="s">
        <v>1195</v>
      </c>
      <c r="F981" s="272" t="s">
        <v>1196</v>
      </c>
      <c r="G981" s="273" t="s">
        <v>226</v>
      </c>
      <c r="H981" s="274">
        <v>2</v>
      </c>
      <c r="I981" s="275"/>
      <c r="J981" s="276">
        <f>ROUND(I981*H981,2)</f>
        <v>0</v>
      </c>
      <c r="K981" s="272" t="s">
        <v>19</v>
      </c>
      <c r="L981" s="277"/>
      <c r="M981" s="278" t="s">
        <v>19</v>
      </c>
      <c r="N981" s="279" t="s">
        <v>46</v>
      </c>
      <c r="O981" s="85"/>
      <c r="P981" s="222">
        <f>O981*H981</f>
        <v>0</v>
      </c>
      <c r="Q981" s="222">
        <v>0</v>
      </c>
      <c r="R981" s="222">
        <f>Q981*H981</f>
        <v>0</v>
      </c>
      <c r="S981" s="222">
        <v>0</v>
      </c>
      <c r="T981" s="223">
        <f>S981*H981</f>
        <v>0</v>
      </c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R981" s="224" t="s">
        <v>289</v>
      </c>
      <c r="AT981" s="224" t="s">
        <v>286</v>
      </c>
      <c r="AU981" s="224" t="s">
        <v>84</v>
      </c>
      <c r="AY981" s="18" t="s">
        <v>137</v>
      </c>
      <c r="BE981" s="225">
        <f>IF(N981="základní",J981,0)</f>
        <v>0</v>
      </c>
      <c r="BF981" s="225">
        <f>IF(N981="snížená",J981,0)</f>
        <v>0</v>
      </c>
      <c r="BG981" s="225">
        <f>IF(N981="zákl. přenesená",J981,0)</f>
        <v>0</v>
      </c>
      <c r="BH981" s="225">
        <f>IF(N981="sníž. přenesená",J981,0)</f>
        <v>0</v>
      </c>
      <c r="BI981" s="225">
        <f>IF(N981="nulová",J981,0)</f>
        <v>0</v>
      </c>
      <c r="BJ981" s="18" t="s">
        <v>82</v>
      </c>
      <c r="BK981" s="225">
        <f>ROUND(I981*H981,2)</f>
        <v>0</v>
      </c>
      <c r="BL981" s="18" t="s">
        <v>189</v>
      </c>
      <c r="BM981" s="224" t="s">
        <v>1197</v>
      </c>
    </row>
    <row r="982" s="13" customFormat="1">
      <c r="A982" s="13"/>
      <c r="B982" s="236"/>
      <c r="C982" s="237"/>
      <c r="D982" s="226" t="s">
        <v>228</v>
      </c>
      <c r="E982" s="238" t="s">
        <v>19</v>
      </c>
      <c r="F982" s="239" t="s">
        <v>1198</v>
      </c>
      <c r="G982" s="237"/>
      <c r="H982" s="238" t="s">
        <v>19</v>
      </c>
      <c r="I982" s="240"/>
      <c r="J982" s="237"/>
      <c r="K982" s="237"/>
      <c r="L982" s="241"/>
      <c r="M982" s="242"/>
      <c r="N982" s="243"/>
      <c r="O982" s="243"/>
      <c r="P982" s="243"/>
      <c r="Q982" s="243"/>
      <c r="R982" s="243"/>
      <c r="S982" s="243"/>
      <c r="T982" s="244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5" t="s">
        <v>228</v>
      </c>
      <c r="AU982" s="245" t="s">
        <v>84</v>
      </c>
      <c r="AV982" s="13" t="s">
        <v>82</v>
      </c>
      <c r="AW982" s="13" t="s">
        <v>37</v>
      </c>
      <c r="AX982" s="13" t="s">
        <v>75</v>
      </c>
      <c r="AY982" s="245" t="s">
        <v>137</v>
      </c>
    </row>
    <row r="983" s="14" customFormat="1">
      <c r="A983" s="14"/>
      <c r="B983" s="246"/>
      <c r="C983" s="247"/>
      <c r="D983" s="226" t="s">
        <v>228</v>
      </c>
      <c r="E983" s="248" t="s">
        <v>19</v>
      </c>
      <c r="F983" s="249" t="s">
        <v>84</v>
      </c>
      <c r="G983" s="247"/>
      <c r="H983" s="250">
        <v>2</v>
      </c>
      <c r="I983" s="251"/>
      <c r="J983" s="247"/>
      <c r="K983" s="247"/>
      <c r="L983" s="252"/>
      <c r="M983" s="253"/>
      <c r="N983" s="254"/>
      <c r="O983" s="254"/>
      <c r="P983" s="254"/>
      <c r="Q983" s="254"/>
      <c r="R983" s="254"/>
      <c r="S983" s="254"/>
      <c r="T983" s="255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56" t="s">
        <v>228</v>
      </c>
      <c r="AU983" s="256" t="s">
        <v>84</v>
      </c>
      <c r="AV983" s="14" t="s">
        <v>84</v>
      </c>
      <c r="AW983" s="14" t="s">
        <v>37</v>
      </c>
      <c r="AX983" s="14" t="s">
        <v>75</v>
      </c>
      <c r="AY983" s="256" t="s">
        <v>137</v>
      </c>
    </row>
    <row r="984" s="15" customFormat="1">
      <c r="A984" s="15"/>
      <c r="B984" s="257"/>
      <c r="C984" s="258"/>
      <c r="D984" s="226" t="s">
        <v>228</v>
      </c>
      <c r="E984" s="259" t="s">
        <v>19</v>
      </c>
      <c r="F984" s="260" t="s">
        <v>237</v>
      </c>
      <c r="G984" s="258"/>
      <c r="H984" s="261">
        <v>2</v>
      </c>
      <c r="I984" s="262"/>
      <c r="J984" s="258"/>
      <c r="K984" s="258"/>
      <c r="L984" s="263"/>
      <c r="M984" s="264"/>
      <c r="N984" s="265"/>
      <c r="O984" s="265"/>
      <c r="P984" s="265"/>
      <c r="Q984" s="265"/>
      <c r="R984" s="265"/>
      <c r="S984" s="265"/>
      <c r="T984" s="266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  <c r="AE984" s="15"/>
      <c r="AT984" s="267" t="s">
        <v>228</v>
      </c>
      <c r="AU984" s="267" t="s">
        <v>84</v>
      </c>
      <c r="AV984" s="15" t="s">
        <v>155</v>
      </c>
      <c r="AW984" s="15" t="s">
        <v>37</v>
      </c>
      <c r="AX984" s="15" t="s">
        <v>82</v>
      </c>
      <c r="AY984" s="267" t="s">
        <v>137</v>
      </c>
    </row>
    <row r="985" s="2" customFormat="1" ht="16.5" customHeight="1">
      <c r="A985" s="39"/>
      <c r="B985" s="40"/>
      <c r="C985" s="213" t="s">
        <v>1199</v>
      </c>
      <c r="D985" s="213" t="s">
        <v>140</v>
      </c>
      <c r="E985" s="214" t="s">
        <v>1200</v>
      </c>
      <c r="F985" s="215" t="s">
        <v>1201</v>
      </c>
      <c r="G985" s="216" t="s">
        <v>226</v>
      </c>
      <c r="H985" s="217">
        <v>4</v>
      </c>
      <c r="I985" s="218"/>
      <c r="J985" s="219">
        <f>ROUND(I985*H985,2)</f>
        <v>0</v>
      </c>
      <c r="K985" s="215" t="s">
        <v>282</v>
      </c>
      <c r="L985" s="45"/>
      <c r="M985" s="220" t="s">
        <v>19</v>
      </c>
      <c r="N985" s="221" t="s">
        <v>46</v>
      </c>
      <c r="O985" s="85"/>
      <c r="P985" s="222">
        <f>O985*H985</f>
        <v>0</v>
      </c>
      <c r="Q985" s="222">
        <v>0</v>
      </c>
      <c r="R985" s="222">
        <f>Q985*H985</f>
        <v>0</v>
      </c>
      <c r="S985" s="222">
        <v>0.00040000000000000002</v>
      </c>
      <c r="T985" s="223">
        <f>S985*H985</f>
        <v>0.0016000000000000001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24" t="s">
        <v>189</v>
      </c>
      <c r="AT985" s="224" t="s">
        <v>140</v>
      </c>
      <c r="AU985" s="224" t="s">
        <v>84</v>
      </c>
      <c r="AY985" s="18" t="s">
        <v>137</v>
      </c>
      <c r="BE985" s="225">
        <f>IF(N985="základní",J985,0)</f>
        <v>0</v>
      </c>
      <c r="BF985" s="225">
        <f>IF(N985="snížená",J985,0)</f>
        <v>0</v>
      </c>
      <c r="BG985" s="225">
        <f>IF(N985="zákl. přenesená",J985,0)</f>
        <v>0</v>
      </c>
      <c r="BH985" s="225">
        <f>IF(N985="sníž. přenesená",J985,0)</f>
        <v>0</v>
      </c>
      <c r="BI985" s="225">
        <f>IF(N985="nulová",J985,0)</f>
        <v>0</v>
      </c>
      <c r="BJ985" s="18" t="s">
        <v>82</v>
      </c>
      <c r="BK985" s="225">
        <f>ROUND(I985*H985,2)</f>
        <v>0</v>
      </c>
      <c r="BL985" s="18" t="s">
        <v>189</v>
      </c>
      <c r="BM985" s="224" t="s">
        <v>1202</v>
      </c>
    </row>
    <row r="986" s="2" customFormat="1">
      <c r="A986" s="39"/>
      <c r="B986" s="40"/>
      <c r="C986" s="41"/>
      <c r="D986" s="268" t="s">
        <v>284</v>
      </c>
      <c r="E986" s="41"/>
      <c r="F986" s="269" t="s">
        <v>1203</v>
      </c>
      <c r="G986" s="41"/>
      <c r="H986" s="41"/>
      <c r="I986" s="228"/>
      <c r="J986" s="41"/>
      <c r="K986" s="41"/>
      <c r="L986" s="45"/>
      <c r="M986" s="229"/>
      <c r="N986" s="230"/>
      <c r="O986" s="85"/>
      <c r="P986" s="85"/>
      <c r="Q986" s="85"/>
      <c r="R986" s="85"/>
      <c r="S986" s="85"/>
      <c r="T986" s="86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T986" s="18" t="s">
        <v>284</v>
      </c>
      <c r="AU986" s="18" t="s">
        <v>84</v>
      </c>
    </row>
    <row r="987" s="2" customFormat="1" ht="16.5" customHeight="1">
      <c r="A987" s="39"/>
      <c r="B987" s="40"/>
      <c r="C987" s="213" t="s">
        <v>1204</v>
      </c>
      <c r="D987" s="213" t="s">
        <v>140</v>
      </c>
      <c r="E987" s="214" t="s">
        <v>1205</v>
      </c>
      <c r="F987" s="215" t="s">
        <v>1206</v>
      </c>
      <c r="G987" s="216" t="s">
        <v>226</v>
      </c>
      <c r="H987" s="217">
        <v>4</v>
      </c>
      <c r="I987" s="218"/>
      <c r="J987" s="219">
        <f>ROUND(I987*H987,2)</f>
        <v>0</v>
      </c>
      <c r="K987" s="215" t="s">
        <v>282</v>
      </c>
      <c r="L987" s="45"/>
      <c r="M987" s="220" t="s">
        <v>19</v>
      </c>
      <c r="N987" s="221" t="s">
        <v>46</v>
      </c>
      <c r="O987" s="85"/>
      <c r="P987" s="222">
        <f>O987*H987</f>
        <v>0</v>
      </c>
      <c r="Q987" s="222">
        <v>0</v>
      </c>
      <c r="R987" s="222">
        <f>Q987*H987</f>
        <v>0</v>
      </c>
      <c r="S987" s="222">
        <v>0</v>
      </c>
      <c r="T987" s="223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24" t="s">
        <v>189</v>
      </c>
      <c r="AT987" s="224" t="s">
        <v>140</v>
      </c>
      <c r="AU987" s="224" t="s">
        <v>84</v>
      </c>
      <c r="AY987" s="18" t="s">
        <v>137</v>
      </c>
      <c r="BE987" s="225">
        <f>IF(N987="základní",J987,0)</f>
        <v>0</v>
      </c>
      <c r="BF987" s="225">
        <f>IF(N987="snížená",J987,0)</f>
        <v>0</v>
      </c>
      <c r="BG987" s="225">
        <f>IF(N987="zákl. přenesená",J987,0)</f>
        <v>0</v>
      </c>
      <c r="BH987" s="225">
        <f>IF(N987="sníž. přenesená",J987,0)</f>
        <v>0</v>
      </c>
      <c r="BI987" s="225">
        <f>IF(N987="nulová",J987,0)</f>
        <v>0</v>
      </c>
      <c r="BJ987" s="18" t="s">
        <v>82</v>
      </c>
      <c r="BK987" s="225">
        <f>ROUND(I987*H987,2)</f>
        <v>0</v>
      </c>
      <c r="BL987" s="18" t="s">
        <v>189</v>
      </c>
      <c r="BM987" s="224" t="s">
        <v>1207</v>
      </c>
    </row>
    <row r="988" s="2" customFormat="1">
      <c r="A988" s="39"/>
      <c r="B988" s="40"/>
      <c r="C988" s="41"/>
      <c r="D988" s="268" t="s">
        <v>284</v>
      </c>
      <c r="E988" s="41"/>
      <c r="F988" s="269" t="s">
        <v>1208</v>
      </c>
      <c r="G988" s="41"/>
      <c r="H988" s="41"/>
      <c r="I988" s="228"/>
      <c r="J988" s="41"/>
      <c r="K988" s="41"/>
      <c r="L988" s="45"/>
      <c r="M988" s="229"/>
      <c r="N988" s="230"/>
      <c r="O988" s="85"/>
      <c r="P988" s="85"/>
      <c r="Q988" s="85"/>
      <c r="R988" s="85"/>
      <c r="S988" s="85"/>
      <c r="T988" s="86"/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T988" s="18" t="s">
        <v>284</v>
      </c>
      <c r="AU988" s="18" t="s">
        <v>84</v>
      </c>
    </row>
    <row r="989" s="2" customFormat="1">
      <c r="A989" s="39"/>
      <c r="B989" s="40"/>
      <c r="C989" s="41"/>
      <c r="D989" s="226" t="s">
        <v>158</v>
      </c>
      <c r="E989" s="41"/>
      <c r="F989" s="227" t="s">
        <v>1209</v>
      </c>
      <c r="G989" s="41"/>
      <c r="H989" s="41"/>
      <c r="I989" s="228"/>
      <c r="J989" s="41"/>
      <c r="K989" s="41"/>
      <c r="L989" s="45"/>
      <c r="M989" s="229"/>
      <c r="N989" s="230"/>
      <c r="O989" s="85"/>
      <c r="P989" s="85"/>
      <c r="Q989" s="85"/>
      <c r="R989" s="85"/>
      <c r="S989" s="85"/>
      <c r="T989" s="86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T989" s="18" t="s">
        <v>158</v>
      </c>
      <c r="AU989" s="18" t="s">
        <v>84</v>
      </c>
    </row>
    <row r="990" s="13" customFormat="1">
      <c r="A990" s="13"/>
      <c r="B990" s="236"/>
      <c r="C990" s="237"/>
      <c r="D990" s="226" t="s">
        <v>228</v>
      </c>
      <c r="E990" s="238" t="s">
        <v>19</v>
      </c>
      <c r="F990" s="239" t="s">
        <v>651</v>
      </c>
      <c r="G990" s="237"/>
      <c r="H990" s="238" t="s">
        <v>19</v>
      </c>
      <c r="I990" s="240"/>
      <c r="J990" s="237"/>
      <c r="K990" s="237"/>
      <c r="L990" s="241"/>
      <c r="M990" s="242"/>
      <c r="N990" s="243"/>
      <c r="O990" s="243"/>
      <c r="P990" s="243"/>
      <c r="Q990" s="243"/>
      <c r="R990" s="243"/>
      <c r="S990" s="243"/>
      <c r="T990" s="244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45" t="s">
        <v>228</v>
      </c>
      <c r="AU990" s="245" t="s">
        <v>84</v>
      </c>
      <c r="AV990" s="13" t="s">
        <v>82</v>
      </c>
      <c r="AW990" s="13" t="s">
        <v>37</v>
      </c>
      <c r="AX990" s="13" t="s">
        <v>75</v>
      </c>
      <c r="AY990" s="245" t="s">
        <v>137</v>
      </c>
    </row>
    <row r="991" s="14" customFormat="1">
      <c r="A991" s="14"/>
      <c r="B991" s="246"/>
      <c r="C991" s="247"/>
      <c r="D991" s="226" t="s">
        <v>228</v>
      </c>
      <c r="E991" s="248" t="s">
        <v>19</v>
      </c>
      <c r="F991" s="249" t="s">
        <v>84</v>
      </c>
      <c r="G991" s="247"/>
      <c r="H991" s="250">
        <v>2</v>
      </c>
      <c r="I991" s="251"/>
      <c r="J991" s="247"/>
      <c r="K991" s="247"/>
      <c r="L991" s="252"/>
      <c r="M991" s="253"/>
      <c r="N991" s="254"/>
      <c r="O991" s="254"/>
      <c r="P991" s="254"/>
      <c r="Q991" s="254"/>
      <c r="R991" s="254"/>
      <c r="S991" s="254"/>
      <c r="T991" s="255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56" t="s">
        <v>228</v>
      </c>
      <c r="AU991" s="256" t="s">
        <v>84</v>
      </c>
      <c r="AV991" s="14" t="s">
        <v>84</v>
      </c>
      <c r="AW991" s="14" t="s">
        <v>37</v>
      </c>
      <c r="AX991" s="14" t="s">
        <v>75</v>
      </c>
      <c r="AY991" s="256" t="s">
        <v>137</v>
      </c>
    </row>
    <row r="992" s="13" customFormat="1">
      <c r="A992" s="13"/>
      <c r="B992" s="236"/>
      <c r="C992" s="237"/>
      <c r="D992" s="226" t="s">
        <v>228</v>
      </c>
      <c r="E992" s="238" t="s">
        <v>19</v>
      </c>
      <c r="F992" s="239" t="s">
        <v>329</v>
      </c>
      <c r="G992" s="237"/>
      <c r="H992" s="238" t="s">
        <v>19</v>
      </c>
      <c r="I992" s="240"/>
      <c r="J992" s="237"/>
      <c r="K992" s="237"/>
      <c r="L992" s="241"/>
      <c r="M992" s="242"/>
      <c r="N992" s="243"/>
      <c r="O992" s="243"/>
      <c r="P992" s="243"/>
      <c r="Q992" s="243"/>
      <c r="R992" s="243"/>
      <c r="S992" s="243"/>
      <c r="T992" s="244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45" t="s">
        <v>228</v>
      </c>
      <c r="AU992" s="245" t="s">
        <v>84</v>
      </c>
      <c r="AV992" s="13" t="s">
        <v>82</v>
      </c>
      <c r="AW992" s="13" t="s">
        <v>37</v>
      </c>
      <c r="AX992" s="13" t="s">
        <v>75</v>
      </c>
      <c r="AY992" s="245" t="s">
        <v>137</v>
      </c>
    </row>
    <row r="993" s="14" customFormat="1">
      <c r="A993" s="14"/>
      <c r="B993" s="246"/>
      <c r="C993" s="247"/>
      <c r="D993" s="226" t="s">
        <v>228</v>
      </c>
      <c r="E993" s="248" t="s">
        <v>19</v>
      </c>
      <c r="F993" s="249" t="s">
        <v>84</v>
      </c>
      <c r="G993" s="247"/>
      <c r="H993" s="250">
        <v>2</v>
      </c>
      <c r="I993" s="251"/>
      <c r="J993" s="247"/>
      <c r="K993" s="247"/>
      <c r="L993" s="252"/>
      <c r="M993" s="253"/>
      <c r="N993" s="254"/>
      <c r="O993" s="254"/>
      <c r="P993" s="254"/>
      <c r="Q993" s="254"/>
      <c r="R993" s="254"/>
      <c r="S993" s="254"/>
      <c r="T993" s="255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56" t="s">
        <v>228</v>
      </c>
      <c r="AU993" s="256" t="s">
        <v>84</v>
      </c>
      <c r="AV993" s="14" t="s">
        <v>84</v>
      </c>
      <c r="AW993" s="14" t="s">
        <v>37</v>
      </c>
      <c r="AX993" s="14" t="s">
        <v>75</v>
      </c>
      <c r="AY993" s="256" t="s">
        <v>137</v>
      </c>
    </row>
    <row r="994" s="15" customFormat="1">
      <c r="A994" s="15"/>
      <c r="B994" s="257"/>
      <c r="C994" s="258"/>
      <c r="D994" s="226" t="s">
        <v>228</v>
      </c>
      <c r="E994" s="259" t="s">
        <v>19</v>
      </c>
      <c r="F994" s="260" t="s">
        <v>237</v>
      </c>
      <c r="G994" s="258"/>
      <c r="H994" s="261">
        <v>4</v>
      </c>
      <c r="I994" s="262"/>
      <c r="J994" s="258"/>
      <c r="K994" s="258"/>
      <c r="L994" s="263"/>
      <c r="M994" s="264"/>
      <c r="N994" s="265"/>
      <c r="O994" s="265"/>
      <c r="P994" s="265"/>
      <c r="Q994" s="265"/>
      <c r="R994" s="265"/>
      <c r="S994" s="265"/>
      <c r="T994" s="266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67" t="s">
        <v>228</v>
      </c>
      <c r="AU994" s="267" t="s">
        <v>84</v>
      </c>
      <c r="AV994" s="15" t="s">
        <v>155</v>
      </c>
      <c r="AW994" s="15" t="s">
        <v>37</v>
      </c>
      <c r="AX994" s="15" t="s">
        <v>82</v>
      </c>
      <c r="AY994" s="267" t="s">
        <v>137</v>
      </c>
    </row>
    <row r="995" s="12" customFormat="1" ht="22.8" customHeight="1">
      <c r="A995" s="12"/>
      <c r="B995" s="197"/>
      <c r="C995" s="198"/>
      <c r="D995" s="199" t="s">
        <v>74</v>
      </c>
      <c r="E995" s="211" t="s">
        <v>1210</v>
      </c>
      <c r="F995" s="211" t="s">
        <v>1211</v>
      </c>
      <c r="G995" s="198"/>
      <c r="H995" s="198"/>
      <c r="I995" s="201"/>
      <c r="J995" s="212">
        <f>BK995</f>
        <v>0</v>
      </c>
      <c r="K995" s="198"/>
      <c r="L995" s="203"/>
      <c r="M995" s="204"/>
      <c r="N995" s="205"/>
      <c r="O995" s="205"/>
      <c r="P995" s="206">
        <f>SUM(P996:P1000)</f>
        <v>0</v>
      </c>
      <c r="Q995" s="205"/>
      <c r="R995" s="206">
        <f>SUM(R996:R1000)</f>
        <v>0</v>
      </c>
      <c r="S995" s="205"/>
      <c r="T995" s="207">
        <f>SUM(T996:T1000)</f>
        <v>0</v>
      </c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R995" s="208" t="s">
        <v>84</v>
      </c>
      <c r="AT995" s="209" t="s">
        <v>74</v>
      </c>
      <c r="AU995" s="209" t="s">
        <v>82</v>
      </c>
      <c r="AY995" s="208" t="s">
        <v>137</v>
      </c>
      <c r="BK995" s="210">
        <f>SUM(BK996:BK1000)</f>
        <v>0</v>
      </c>
    </row>
    <row r="996" s="2" customFormat="1" ht="49.05" customHeight="1">
      <c r="A996" s="39"/>
      <c r="B996" s="40"/>
      <c r="C996" s="213" t="s">
        <v>1212</v>
      </c>
      <c r="D996" s="213" t="s">
        <v>140</v>
      </c>
      <c r="E996" s="214" t="s">
        <v>1213</v>
      </c>
      <c r="F996" s="215" t="s">
        <v>1214</v>
      </c>
      <c r="G996" s="216" t="s">
        <v>1215</v>
      </c>
      <c r="H996" s="217">
        <v>2.2349999999999999</v>
      </c>
      <c r="I996" s="218"/>
      <c r="J996" s="219">
        <f>ROUND(I996*H996,2)</f>
        <v>0</v>
      </c>
      <c r="K996" s="215" t="s">
        <v>282</v>
      </c>
      <c r="L996" s="45"/>
      <c r="M996" s="220" t="s">
        <v>19</v>
      </c>
      <c r="N996" s="221" t="s">
        <v>46</v>
      </c>
      <c r="O996" s="85"/>
      <c r="P996" s="222">
        <f>O996*H996</f>
        <v>0</v>
      </c>
      <c r="Q996" s="222">
        <v>0</v>
      </c>
      <c r="R996" s="222">
        <f>Q996*H996</f>
        <v>0</v>
      </c>
      <c r="S996" s="222">
        <v>0</v>
      </c>
      <c r="T996" s="223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224" t="s">
        <v>189</v>
      </c>
      <c r="AT996" s="224" t="s">
        <v>140</v>
      </c>
      <c r="AU996" s="224" t="s">
        <v>84</v>
      </c>
      <c r="AY996" s="18" t="s">
        <v>137</v>
      </c>
      <c r="BE996" s="225">
        <f>IF(N996="základní",J996,0)</f>
        <v>0</v>
      </c>
      <c r="BF996" s="225">
        <f>IF(N996="snížená",J996,0)</f>
        <v>0</v>
      </c>
      <c r="BG996" s="225">
        <f>IF(N996="zákl. přenesená",J996,0)</f>
        <v>0</v>
      </c>
      <c r="BH996" s="225">
        <f>IF(N996="sníž. přenesená",J996,0)</f>
        <v>0</v>
      </c>
      <c r="BI996" s="225">
        <f>IF(N996="nulová",J996,0)</f>
        <v>0</v>
      </c>
      <c r="BJ996" s="18" t="s">
        <v>82</v>
      </c>
      <c r="BK996" s="225">
        <f>ROUND(I996*H996,2)</f>
        <v>0</v>
      </c>
      <c r="BL996" s="18" t="s">
        <v>189</v>
      </c>
      <c r="BM996" s="224" t="s">
        <v>1216</v>
      </c>
    </row>
    <row r="997" s="2" customFormat="1">
      <c r="A997" s="39"/>
      <c r="B997" s="40"/>
      <c r="C997" s="41"/>
      <c r="D997" s="268" t="s">
        <v>284</v>
      </c>
      <c r="E997" s="41"/>
      <c r="F997" s="269" t="s">
        <v>1217</v>
      </c>
      <c r="G997" s="41"/>
      <c r="H997" s="41"/>
      <c r="I997" s="228"/>
      <c r="J997" s="41"/>
      <c r="K997" s="41"/>
      <c r="L997" s="45"/>
      <c r="M997" s="229"/>
      <c r="N997" s="230"/>
      <c r="O997" s="85"/>
      <c r="P997" s="85"/>
      <c r="Q997" s="85"/>
      <c r="R997" s="85"/>
      <c r="S997" s="85"/>
      <c r="T997" s="86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T997" s="18" t="s">
        <v>284</v>
      </c>
      <c r="AU997" s="18" t="s">
        <v>84</v>
      </c>
    </row>
    <row r="998" s="2" customFormat="1" ht="24.15" customHeight="1">
      <c r="A998" s="39"/>
      <c r="B998" s="40"/>
      <c r="C998" s="213" t="s">
        <v>1218</v>
      </c>
      <c r="D998" s="213" t="s">
        <v>140</v>
      </c>
      <c r="E998" s="214" t="s">
        <v>1219</v>
      </c>
      <c r="F998" s="215" t="s">
        <v>1220</v>
      </c>
      <c r="G998" s="216" t="s">
        <v>1215</v>
      </c>
      <c r="H998" s="217">
        <v>2.254</v>
      </c>
      <c r="I998" s="218"/>
      <c r="J998" s="219">
        <f>ROUND(I998*H998,2)</f>
        <v>0</v>
      </c>
      <c r="K998" s="215" t="s">
        <v>19</v>
      </c>
      <c r="L998" s="45"/>
      <c r="M998" s="220" t="s">
        <v>19</v>
      </c>
      <c r="N998" s="221" t="s">
        <v>46</v>
      </c>
      <c r="O998" s="85"/>
      <c r="P998" s="222">
        <f>O998*H998</f>
        <v>0</v>
      </c>
      <c r="Q998" s="222">
        <v>0</v>
      </c>
      <c r="R998" s="222">
        <f>Q998*H998</f>
        <v>0</v>
      </c>
      <c r="S998" s="222">
        <v>0</v>
      </c>
      <c r="T998" s="223">
        <f>S998*H998</f>
        <v>0</v>
      </c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R998" s="224" t="s">
        <v>496</v>
      </c>
      <c r="AT998" s="224" t="s">
        <v>140</v>
      </c>
      <c r="AU998" s="224" t="s">
        <v>84</v>
      </c>
      <c r="AY998" s="18" t="s">
        <v>137</v>
      </c>
      <c r="BE998" s="225">
        <f>IF(N998="základní",J998,0)</f>
        <v>0</v>
      </c>
      <c r="BF998" s="225">
        <f>IF(N998="snížená",J998,0)</f>
        <v>0</v>
      </c>
      <c r="BG998" s="225">
        <f>IF(N998="zákl. přenesená",J998,0)</f>
        <v>0</v>
      </c>
      <c r="BH998" s="225">
        <f>IF(N998="sníž. přenesená",J998,0)</f>
        <v>0</v>
      </c>
      <c r="BI998" s="225">
        <f>IF(N998="nulová",J998,0)</f>
        <v>0</v>
      </c>
      <c r="BJ998" s="18" t="s">
        <v>82</v>
      </c>
      <c r="BK998" s="225">
        <f>ROUND(I998*H998,2)</f>
        <v>0</v>
      </c>
      <c r="BL998" s="18" t="s">
        <v>496</v>
      </c>
      <c r="BM998" s="224" t="s">
        <v>1221</v>
      </c>
    </row>
    <row r="999" s="14" customFormat="1">
      <c r="A999" s="14"/>
      <c r="B999" s="246"/>
      <c r="C999" s="247"/>
      <c r="D999" s="226" t="s">
        <v>228</v>
      </c>
      <c r="E999" s="247"/>
      <c r="F999" s="249" t="s">
        <v>1222</v>
      </c>
      <c r="G999" s="247"/>
      <c r="H999" s="250">
        <v>2.254</v>
      </c>
      <c r="I999" s="251"/>
      <c r="J999" s="247"/>
      <c r="K999" s="247"/>
      <c r="L999" s="252"/>
      <c r="M999" s="253"/>
      <c r="N999" s="254"/>
      <c r="O999" s="254"/>
      <c r="P999" s="254"/>
      <c r="Q999" s="254"/>
      <c r="R999" s="254"/>
      <c r="S999" s="254"/>
      <c r="T999" s="255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256" t="s">
        <v>228</v>
      </c>
      <c r="AU999" s="256" t="s">
        <v>84</v>
      </c>
      <c r="AV999" s="14" t="s">
        <v>84</v>
      </c>
      <c r="AW999" s="14" t="s">
        <v>4</v>
      </c>
      <c r="AX999" s="14" t="s">
        <v>82</v>
      </c>
      <c r="AY999" s="256" t="s">
        <v>137</v>
      </c>
    </row>
    <row r="1000" s="2" customFormat="1" ht="24.15" customHeight="1">
      <c r="A1000" s="39"/>
      <c r="B1000" s="40"/>
      <c r="C1000" s="213" t="s">
        <v>1223</v>
      </c>
      <c r="D1000" s="213" t="s">
        <v>140</v>
      </c>
      <c r="E1000" s="214" t="s">
        <v>1224</v>
      </c>
      <c r="F1000" s="215" t="s">
        <v>1225</v>
      </c>
      <c r="G1000" s="216" t="s">
        <v>1215</v>
      </c>
      <c r="H1000" s="217">
        <v>1.784</v>
      </c>
      <c r="I1000" s="218"/>
      <c r="J1000" s="219">
        <f>ROUND(I1000*H1000,2)</f>
        <v>0</v>
      </c>
      <c r="K1000" s="215" t="s">
        <v>19</v>
      </c>
      <c r="L1000" s="45"/>
      <c r="M1000" s="231" t="s">
        <v>19</v>
      </c>
      <c r="N1000" s="232" t="s">
        <v>46</v>
      </c>
      <c r="O1000" s="233"/>
      <c r="P1000" s="234">
        <f>O1000*H1000</f>
        <v>0</v>
      </c>
      <c r="Q1000" s="234">
        <v>0</v>
      </c>
      <c r="R1000" s="234">
        <f>Q1000*H1000</f>
        <v>0</v>
      </c>
      <c r="S1000" s="234">
        <v>0</v>
      </c>
      <c r="T1000" s="235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24" t="s">
        <v>496</v>
      </c>
      <c r="AT1000" s="224" t="s">
        <v>140</v>
      </c>
      <c r="AU1000" s="224" t="s">
        <v>84</v>
      </c>
      <c r="AY1000" s="18" t="s">
        <v>137</v>
      </c>
      <c r="BE1000" s="225">
        <f>IF(N1000="základní",J1000,0)</f>
        <v>0</v>
      </c>
      <c r="BF1000" s="225">
        <f>IF(N1000="snížená",J1000,0)</f>
        <v>0</v>
      </c>
      <c r="BG1000" s="225">
        <f>IF(N1000="zákl. přenesená",J1000,0)</f>
        <v>0</v>
      </c>
      <c r="BH1000" s="225">
        <f>IF(N1000="sníž. přenesená",J1000,0)</f>
        <v>0</v>
      </c>
      <c r="BI1000" s="225">
        <f>IF(N1000="nulová",J1000,0)</f>
        <v>0</v>
      </c>
      <c r="BJ1000" s="18" t="s">
        <v>82</v>
      </c>
      <c r="BK1000" s="225">
        <f>ROUND(I1000*H1000,2)</f>
        <v>0</v>
      </c>
      <c r="BL1000" s="18" t="s">
        <v>496</v>
      </c>
      <c r="BM1000" s="224" t="s">
        <v>1226</v>
      </c>
    </row>
    <row r="1001" s="2" customFormat="1" ht="6.96" customHeight="1">
      <c r="A1001" s="39"/>
      <c r="B1001" s="60"/>
      <c r="C1001" s="61"/>
      <c r="D1001" s="61"/>
      <c r="E1001" s="61"/>
      <c r="F1001" s="61"/>
      <c r="G1001" s="61"/>
      <c r="H1001" s="61"/>
      <c r="I1001" s="61"/>
      <c r="J1001" s="61"/>
      <c r="K1001" s="61"/>
      <c r="L1001" s="45"/>
      <c r="M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</row>
  </sheetData>
  <sheetProtection sheet="1" autoFilter="0" formatColumns="0" formatRows="0" objects="1" scenarios="1" spinCount="100000" saltValue="xd+JMvqo+q8NvwivJ9V6c+DvcSpaObeO35mGb058HcHgjVaIIFz0jDkr0dy1YUvh2Ms2U5XnJkv1nwvRj6G+Jw==" hashValue="/5iP6HOx0t00ScY2Tu7uPHMhXdWWUEuzOYxqgHfRu9yydUsXqZrotXCXXuyFhyqyugtuEhRUTg/eA5tkfO2W2g==" algorithmName="SHA-512" password="88D0"/>
  <autoFilter ref="C94:K100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79" r:id="rId1" display="https://podminky.urs.cz/item/CS_URS_2025_02/741210001"/>
    <hyperlink ref="F199" r:id="rId2" display="https://podminky.urs.cz/item/CS_URS_2025_02/741210002"/>
    <hyperlink ref="F213" r:id="rId3" display="https://podminky.urs.cz/item/CS_URS_2025_02/741210003"/>
    <hyperlink ref="F221" r:id="rId4" display="https://podminky.urs.cz/item/CS_URS_2025_02/741211833"/>
    <hyperlink ref="F248" r:id="rId5" display="https://podminky.urs.cz/item/CS_URS_2025_02/741374843"/>
    <hyperlink ref="F263" r:id="rId6" display="https://podminky.urs.cz/item/CS_URS_2025_02/741372022"/>
    <hyperlink ref="F326" r:id="rId7" display="https://podminky.urs.cz/item/CS_URS_2025_02/741372031"/>
    <hyperlink ref="F340" r:id="rId8" display="https://podminky.urs.cz/item/CS_URS_2025_02/741372032"/>
    <hyperlink ref="F348" r:id="rId9" display="https://podminky.urs.cz/item/CS_URS_2025_02/741372063"/>
    <hyperlink ref="F356" r:id="rId10" display="https://podminky.urs.cz/item/CS_URS_2025_02/741372112"/>
    <hyperlink ref="F376" r:id="rId11" display="https://podminky.urs.cz/item/CS_URS_2025_02/741372161"/>
    <hyperlink ref="F385" r:id="rId12" display="https://podminky.urs.cz/item/CS_URS_2025_02/210800411"/>
    <hyperlink ref="F406" r:id="rId13" display="https://podminky.urs.cz/item/CS_URS_2025_02/210800413"/>
    <hyperlink ref="F413" r:id="rId14" display="https://podminky.urs.cz/item/CS_URS_2025_02/210812011"/>
    <hyperlink ref="F429" r:id="rId15" display="https://podminky.urs.cz/item/CS_URS_2025_02/210812031"/>
    <hyperlink ref="F438" r:id="rId16" display="https://podminky.urs.cz/item/CS_URS_2025_02/210812033"/>
    <hyperlink ref="F450" r:id="rId17" display="https://podminky.urs.cz/item/CS_URS_2025_02/210812035"/>
    <hyperlink ref="F457" r:id="rId18" display="https://podminky.urs.cz/item/CS_URS_2025_02/210812041"/>
    <hyperlink ref="F464" r:id="rId19" display="https://podminky.urs.cz/item/CS_URS_2025_02/210812051"/>
    <hyperlink ref="F472" r:id="rId20" display="https://podminky.urs.cz/item/CS_URS_2025_02/210812063"/>
    <hyperlink ref="F484" r:id="rId21" display="https://podminky.urs.cz/item/CS_URS_2025_02/210812065"/>
    <hyperlink ref="F488" r:id="rId22" display="https://podminky.urs.cz/item/CS_URS_2025_02/741122131"/>
    <hyperlink ref="F495" r:id="rId23" display="https://podminky.urs.cz/item/CS_URS_2025_02/741122201"/>
    <hyperlink ref="F502" r:id="rId24" display="https://podminky.urs.cz/item/CS_URS_2025_02/742124001"/>
    <hyperlink ref="F512" r:id="rId25" display="https://podminky.urs.cz/item/CS_URS_2025_02/741112801"/>
    <hyperlink ref="F519" r:id="rId26" display="https://podminky.urs.cz/item/CS_URS_2025_02/741113811"/>
    <hyperlink ref="F526" r:id="rId27" display="https://podminky.urs.cz/item/CS_URS_2025_02/741113871"/>
    <hyperlink ref="F533" r:id="rId28" display="https://podminky.urs.cz/item/CS_URS_2025_02/741122851"/>
    <hyperlink ref="F540" r:id="rId29" display="https://podminky.urs.cz/item/CS_URS_2025_02/741122857"/>
    <hyperlink ref="F545" r:id="rId30" display="https://podminky.urs.cz/item/CS_URS_2025_02/741126811"/>
    <hyperlink ref="F550" r:id="rId31" display="https://podminky.urs.cz/item/CS_URS_2025_02/742121801"/>
    <hyperlink ref="F558" r:id="rId32" display="https://podminky.urs.cz/item/CS_URS_2025_02/742124801"/>
    <hyperlink ref="F577" r:id="rId33" display="https://podminky.urs.cz/item/CS_URS_2025_02/742340811"/>
    <hyperlink ref="F584" r:id="rId34" display="https://podminky.urs.cz/item/CS_URS_2025_02/742340803"/>
    <hyperlink ref="F591" r:id="rId35" display="https://podminky.urs.cz/item/CS_URS_2025_02/742340801"/>
    <hyperlink ref="F598" r:id="rId36" display="https://podminky.urs.cz/item/CS_URS_2025_02/742410801"/>
    <hyperlink ref="F605" r:id="rId37" display="https://podminky.urs.cz/item/CS_URS_2025_02/742222832"/>
    <hyperlink ref="F614" r:id="rId38" display="https://podminky.urs.cz/item/CS_URS_2025_02/741311815"/>
    <hyperlink ref="F627" r:id="rId39" display="https://podminky.urs.cz/item/CS_URS_2025_02/741311857"/>
    <hyperlink ref="F634" r:id="rId40" display="https://podminky.urs.cz/item/CS_URS_2025_02/741311865"/>
    <hyperlink ref="F641" r:id="rId41" display="https://podminky.urs.cz/item/CS_URS_2025_02/741311897"/>
    <hyperlink ref="F648" r:id="rId42" display="https://podminky.urs.cz/item/CS_URS_2025_02/741315825"/>
    <hyperlink ref="F659" r:id="rId43" display="https://podminky.urs.cz/item/CS_URS_2025_02/741110501"/>
    <hyperlink ref="F685" r:id="rId44" display="https://podminky.urs.cz/item/CS_URS_2025_02/741112051"/>
    <hyperlink ref="F693" r:id="rId45" display="https://podminky.urs.cz/item/CS_URS_2025_02/741112071"/>
    <hyperlink ref="F701" r:id="rId46" display="https://podminky.urs.cz/item/CS_URS_2025_02/741112072"/>
    <hyperlink ref="F709" r:id="rId47" display="https://podminky.urs.cz/item/CS_URS_2025_02/742110102"/>
    <hyperlink ref="F718" r:id="rId48" display="https://podminky.urs.cz/item/CS_URS_2025_02/742110104"/>
    <hyperlink ref="F750" r:id="rId49" display="https://podminky.urs.cz/item/CS_URS_2025_02/741310101"/>
    <hyperlink ref="F760" r:id="rId50" display="https://podminky.urs.cz/item/CS_URS_2025_02/741310104"/>
    <hyperlink ref="F770" r:id="rId51" display="https://podminky.urs.cz/item/CS_URS_2025_02/741310231"/>
    <hyperlink ref="F780" r:id="rId52" display="https://podminky.urs.cz/item/CS_URS_2025_02/741310122"/>
    <hyperlink ref="F790" r:id="rId53" display="https://podminky.urs.cz/item/CS_URS_2025_02/741310238"/>
    <hyperlink ref="F800" r:id="rId54" display="https://podminky.urs.cz/item/CS_URS_2025_02/741310126"/>
    <hyperlink ref="F810" r:id="rId55" display="https://podminky.urs.cz/item/CS_URS_2025_02/741310402"/>
    <hyperlink ref="F818" r:id="rId56" display="https://podminky.urs.cz/item/CS_URS_2025_02/741310111"/>
    <hyperlink ref="F828" r:id="rId57" display="https://podminky.urs.cz/item/CS_URS_2025_02/741310113"/>
    <hyperlink ref="F834" r:id="rId58" display="https://podminky.urs.cz/item/CS_URS_2025_02/741313002"/>
    <hyperlink ref="F843" r:id="rId59" display="https://podminky.urs.cz/item/CS_URS_2025_02/741313003"/>
    <hyperlink ref="F851" r:id="rId60" display="https://podminky.urs.cz/item/CS_URS_2025_02/741313152"/>
    <hyperlink ref="F859" r:id="rId61" display="https://podminky.urs.cz/item/CS_URS_2025_02/741311071"/>
    <hyperlink ref="F867" r:id="rId62" display="https://podminky.urs.cz/item/CS_URS_2025_02/741311002"/>
    <hyperlink ref="F883" r:id="rId63" display="https://podminky.urs.cz/item/CS_URS_2025_02/725291680"/>
    <hyperlink ref="F891" r:id="rId64" display="https://podminky.urs.cz/item/CS_URS_2025_02/742330044"/>
    <hyperlink ref="F915" r:id="rId65" display="https://podminky.urs.cz/item/CS_URS_2025_02/742330051"/>
    <hyperlink ref="F922" r:id="rId66" display="https://podminky.urs.cz/item/CS_URS_2025_02/742330101"/>
    <hyperlink ref="F942" r:id="rId67" display="https://podminky.urs.cz/item/CS_URS_2025_02/742330005"/>
    <hyperlink ref="F945" r:id="rId68" display="https://podminky.urs.cz/item/CS_URS_2025_02/742330021"/>
    <hyperlink ref="F948" r:id="rId69" display="https://podminky.urs.cz/item/CS_URS_2025_02/742330022"/>
    <hyperlink ref="F951" r:id="rId70" display="https://podminky.urs.cz/item/CS_URS_2025_02/742330034"/>
    <hyperlink ref="F965" r:id="rId71" display="https://podminky.urs.cz/item/CS_URS_2025_02/742230801"/>
    <hyperlink ref="F970" r:id="rId72" display="https://podminky.urs.cz/item/CS_URS_2025_02/742230001"/>
    <hyperlink ref="F973" r:id="rId73" display="https://podminky.urs.cz/item/CS_URS_2025_02/742330811"/>
    <hyperlink ref="F975" r:id="rId74" display="https://podminky.urs.cz/item/CS_URS_2025_02/742330012"/>
    <hyperlink ref="F986" r:id="rId75" display="https://podminky.urs.cz/item/CS_URS_2025_02/742230804"/>
    <hyperlink ref="F988" r:id="rId76" display="https://podminky.urs.cz/item/CS_URS_2025_02/742230004"/>
    <hyperlink ref="F997" r:id="rId77" display="https://podminky.urs.cz/item/CS_URS_2025_02/998741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78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110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1227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ROUND(J97,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ROUND((SUM(BE97:BE837)),  2)</f>
        <v>0</v>
      </c>
      <c r="G35" s="39"/>
      <c r="H35" s="39"/>
      <c r="I35" s="158">
        <v>0.20999999999999999</v>
      </c>
      <c r="J35" s="157">
        <f>ROUND(((SUM(BE97:BE837))*I35),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ROUND((SUM(BF97:BF837)),  2)</f>
        <v>0</v>
      </c>
      <c r="G36" s="39"/>
      <c r="H36" s="39"/>
      <c r="I36" s="158">
        <v>0.12</v>
      </c>
      <c r="J36" s="157">
        <f>ROUND(((SUM(BF97:BF837))*I36),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ROUND((SUM(BG97:BG837)),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ROUND((SUM(BH97:BH837)),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ROUND((SUM(BI97:BI837)),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110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1102508_1 - 3 - OAHŠ HB Kyjovská - stavební konstrukce - etapa 1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J97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1228</v>
      </c>
      <c r="E64" s="178"/>
      <c r="F64" s="178"/>
      <c r="G64" s="178"/>
      <c r="H64" s="178"/>
      <c r="I64" s="178"/>
      <c r="J64" s="179">
        <f>J98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1229</v>
      </c>
      <c r="E65" s="183"/>
      <c r="F65" s="183"/>
      <c r="G65" s="183"/>
      <c r="H65" s="183"/>
      <c r="I65" s="183"/>
      <c r="J65" s="184">
        <f>J99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1230</v>
      </c>
      <c r="E66" s="183"/>
      <c r="F66" s="183"/>
      <c r="G66" s="183"/>
      <c r="H66" s="183"/>
      <c r="I66" s="183"/>
      <c r="J66" s="184">
        <f>J127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1231</v>
      </c>
      <c r="E67" s="183"/>
      <c r="F67" s="183"/>
      <c r="G67" s="183"/>
      <c r="H67" s="183"/>
      <c r="I67" s="183"/>
      <c r="J67" s="184">
        <f>J202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1232</v>
      </c>
      <c r="E68" s="183"/>
      <c r="F68" s="183"/>
      <c r="G68" s="183"/>
      <c r="H68" s="183"/>
      <c r="I68" s="183"/>
      <c r="J68" s="184">
        <f>J245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1233</v>
      </c>
      <c r="E69" s="183"/>
      <c r="F69" s="183"/>
      <c r="G69" s="183"/>
      <c r="H69" s="183"/>
      <c r="I69" s="183"/>
      <c r="J69" s="184">
        <f>J263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5"/>
      <c r="C70" s="176"/>
      <c r="D70" s="177" t="s">
        <v>210</v>
      </c>
      <c r="E70" s="178"/>
      <c r="F70" s="178"/>
      <c r="G70" s="178"/>
      <c r="H70" s="178"/>
      <c r="I70" s="178"/>
      <c r="J70" s="179">
        <f>J266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1"/>
      <c r="C71" s="126"/>
      <c r="D71" s="182" t="s">
        <v>1234</v>
      </c>
      <c r="E71" s="183"/>
      <c r="F71" s="183"/>
      <c r="G71" s="183"/>
      <c r="H71" s="183"/>
      <c r="I71" s="183"/>
      <c r="J71" s="184">
        <f>J267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1235</v>
      </c>
      <c r="E72" s="183"/>
      <c r="F72" s="183"/>
      <c r="G72" s="183"/>
      <c r="H72" s="183"/>
      <c r="I72" s="183"/>
      <c r="J72" s="184">
        <f>J271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1236</v>
      </c>
      <c r="E73" s="183"/>
      <c r="F73" s="183"/>
      <c r="G73" s="183"/>
      <c r="H73" s="183"/>
      <c r="I73" s="183"/>
      <c r="J73" s="184">
        <f>J322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1237</v>
      </c>
      <c r="E74" s="183"/>
      <c r="F74" s="183"/>
      <c r="G74" s="183"/>
      <c r="H74" s="183"/>
      <c r="I74" s="183"/>
      <c r="J74" s="184">
        <f>J348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1238</v>
      </c>
      <c r="E75" s="183"/>
      <c r="F75" s="183"/>
      <c r="G75" s="183"/>
      <c r="H75" s="183"/>
      <c r="I75" s="183"/>
      <c r="J75" s="184">
        <f>J478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121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0" t="str">
        <f>E7</f>
        <v>OAHŠ HB Kyjovská - rekonstrukce elektroinstalace</v>
      </c>
      <c r="F85" s="33"/>
      <c r="G85" s="33"/>
      <c r="H85" s="33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" customFormat="1" ht="12" customHeight="1">
      <c r="B86" s="22"/>
      <c r="C86" s="33" t="s">
        <v>109</v>
      </c>
      <c r="D86" s="23"/>
      <c r="E86" s="23"/>
      <c r="F86" s="23"/>
      <c r="G86" s="23"/>
      <c r="H86" s="23"/>
      <c r="I86" s="23"/>
      <c r="J86" s="23"/>
      <c r="K86" s="23"/>
      <c r="L86" s="21"/>
    </row>
    <row r="87" s="2" customFormat="1" ht="16.5" customHeight="1">
      <c r="A87" s="39"/>
      <c r="B87" s="40"/>
      <c r="C87" s="41"/>
      <c r="D87" s="41"/>
      <c r="E87" s="170" t="s">
        <v>110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111</v>
      </c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30" customHeight="1">
      <c r="A89" s="39"/>
      <c r="B89" s="40"/>
      <c r="C89" s="41"/>
      <c r="D89" s="41"/>
      <c r="E89" s="70" t="str">
        <f>E11</f>
        <v>1102508_1 - 3 - OAHŠ HB Kyjovská - stavební konstrukce - etapa 1</v>
      </c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41"/>
      <c r="E91" s="41"/>
      <c r="F91" s="28" t="str">
        <f>F14</f>
        <v>Havlíčkův Brod</v>
      </c>
      <c r="G91" s="41"/>
      <c r="H91" s="41"/>
      <c r="I91" s="33" t="s">
        <v>23</v>
      </c>
      <c r="J91" s="73" t="str">
        <f>IF(J14="","",J14)</f>
        <v>17. 11. 2025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41"/>
      <c r="E93" s="41"/>
      <c r="F93" s="28" t="str">
        <f>E17</f>
        <v>Kraj Vysočina</v>
      </c>
      <c r="G93" s="41"/>
      <c r="H93" s="41"/>
      <c r="I93" s="33" t="s">
        <v>33</v>
      </c>
      <c r="J93" s="37" t="str">
        <f>E23</f>
        <v>premise, s.r.o.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31</v>
      </c>
      <c r="D94" s="41"/>
      <c r="E94" s="41"/>
      <c r="F94" s="28" t="str">
        <f>IF(E20="","",E20)</f>
        <v>Vyplň údaj</v>
      </c>
      <c r="G94" s="41"/>
      <c r="H94" s="41"/>
      <c r="I94" s="33" t="s">
        <v>38</v>
      </c>
      <c r="J94" s="37" t="str">
        <f>E26</f>
        <v>premise, s.r.o.</v>
      </c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86"/>
      <c r="B96" s="187"/>
      <c r="C96" s="188" t="s">
        <v>122</v>
      </c>
      <c r="D96" s="189" t="s">
        <v>60</v>
      </c>
      <c r="E96" s="189" t="s">
        <v>56</v>
      </c>
      <c r="F96" s="189" t="s">
        <v>57</v>
      </c>
      <c r="G96" s="189" t="s">
        <v>123</v>
      </c>
      <c r="H96" s="189" t="s">
        <v>124</v>
      </c>
      <c r="I96" s="189" t="s">
        <v>125</v>
      </c>
      <c r="J96" s="189" t="s">
        <v>115</v>
      </c>
      <c r="K96" s="190" t="s">
        <v>126</v>
      </c>
      <c r="L96" s="191"/>
      <c r="M96" s="93" t="s">
        <v>19</v>
      </c>
      <c r="N96" s="94" t="s">
        <v>45</v>
      </c>
      <c r="O96" s="94" t="s">
        <v>127</v>
      </c>
      <c r="P96" s="94" t="s">
        <v>128</v>
      </c>
      <c r="Q96" s="94" t="s">
        <v>129</v>
      </c>
      <c r="R96" s="94" t="s">
        <v>130</v>
      </c>
      <c r="S96" s="94" t="s">
        <v>131</v>
      </c>
      <c r="T96" s="95" t="s">
        <v>132</v>
      </c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</row>
    <row r="97" s="2" customFormat="1" ht="22.8" customHeight="1">
      <c r="A97" s="39"/>
      <c r="B97" s="40"/>
      <c r="C97" s="100" t="s">
        <v>133</v>
      </c>
      <c r="D97" s="41"/>
      <c r="E97" s="41"/>
      <c r="F97" s="41"/>
      <c r="G97" s="41"/>
      <c r="H97" s="41"/>
      <c r="I97" s="41"/>
      <c r="J97" s="192">
        <f>BK97</f>
        <v>0</v>
      </c>
      <c r="K97" s="41"/>
      <c r="L97" s="45"/>
      <c r="M97" s="96"/>
      <c r="N97" s="193"/>
      <c r="O97" s="97"/>
      <c r="P97" s="194">
        <f>P98+P266</f>
        <v>0</v>
      </c>
      <c r="Q97" s="97"/>
      <c r="R97" s="194">
        <f>R98+R266</f>
        <v>67.579212680000012</v>
      </c>
      <c r="S97" s="97"/>
      <c r="T97" s="195">
        <f>T98+T266</f>
        <v>2.6928164300000001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74</v>
      </c>
      <c r="AU97" s="18" t="s">
        <v>116</v>
      </c>
      <c r="BK97" s="196">
        <f>BK98+BK266</f>
        <v>0</v>
      </c>
    </row>
    <row r="98" s="12" customFormat="1" ht="25.92" customHeight="1">
      <c r="A98" s="12"/>
      <c r="B98" s="197"/>
      <c r="C98" s="198"/>
      <c r="D98" s="199" t="s">
        <v>74</v>
      </c>
      <c r="E98" s="200" t="s">
        <v>1239</v>
      </c>
      <c r="F98" s="200" t="s">
        <v>1240</v>
      </c>
      <c r="G98" s="198"/>
      <c r="H98" s="198"/>
      <c r="I98" s="201"/>
      <c r="J98" s="202">
        <f>BK98</f>
        <v>0</v>
      </c>
      <c r="K98" s="198"/>
      <c r="L98" s="203"/>
      <c r="M98" s="204"/>
      <c r="N98" s="205"/>
      <c r="O98" s="205"/>
      <c r="P98" s="206">
        <f>P99+P127+P202+P245+P263</f>
        <v>0</v>
      </c>
      <c r="Q98" s="205"/>
      <c r="R98" s="206">
        <f>R99+R127+R202+R245+R263</f>
        <v>58.032026300000005</v>
      </c>
      <c r="S98" s="205"/>
      <c r="T98" s="207">
        <f>T99+T127+T202+T245+T263</f>
        <v>0.14938310000000002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8" t="s">
        <v>82</v>
      </c>
      <c r="AT98" s="209" t="s">
        <v>74</v>
      </c>
      <c r="AU98" s="209" t="s">
        <v>75</v>
      </c>
      <c r="AY98" s="208" t="s">
        <v>137</v>
      </c>
      <c r="BK98" s="210">
        <f>BK99+BK127+BK202+BK245+BK263</f>
        <v>0</v>
      </c>
    </row>
    <row r="99" s="12" customFormat="1" ht="22.8" customHeight="1">
      <c r="A99" s="12"/>
      <c r="B99" s="197"/>
      <c r="C99" s="198"/>
      <c r="D99" s="199" t="s">
        <v>74</v>
      </c>
      <c r="E99" s="211" t="s">
        <v>151</v>
      </c>
      <c r="F99" s="211" t="s">
        <v>1241</v>
      </c>
      <c r="G99" s="198"/>
      <c r="H99" s="198"/>
      <c r="I99" s="201"/>
      <c r="J99" s="212">
        <f>BK99</f>
        <v>0</v>
      </c>
      <c r="K99" s="198"/>
      <c r="L99" s="203"/>
      <c r="M99" s="204"/>
      <c r="N99" s="205"/>
      <c r="O99" s="205"/>
      <c r="P99" s="206">
        <f>SUM(P100:P126)</f>
        <v>0</v>
      </c>
      <c r="Q99" s="205"/>
      <c r="R99" s="206">
        <f>SUM(R100:R126)</f>
        <v>0.91103599999999985</v>
      </c>
      <c r="S99" s="205"/>
      <c r="T99" s="207">
        <f>SUM(T100:T126)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8" t="s">
        <v>82</v>
      </c>
      <c r="AT99" s="209" t="s">
        <v>74</v>
      </c>
      <c r="AU99" s="209" t="s">
        <v>82</v>
      </c>
      <c r="AY99" s="208" t="s">
        <v>137</v>
      </c>
      <c r="BK99" s="210">
        <f>SUM(BK100:BK126)</f>
        <v>0</v>
      </c>
    </row>
    <row r="100" s="2" customFormat="1" ht="37.8" customHeight="1">
      <c r="A100" s="39"/>
      <c r="B100" s="40"/>
      <c r="C100" s="213" t="s">
        <v>82</v>
      </c>
      <c r="D100" s="213" t="s">
        <v>140</v>
      </c>
      <c r="E100" s="214" t="s">
        <v>1242</v>
      </c>
      <c r="F100" s="215" t="s">
        <v>1243</v>
      </c>
      <c r="G100" s="216" t="s">
        <v>1244</v>
      </c>
      <c r="H100" s="217">
        <v>14.699999999999999</v>
      </c>
      <c r="I100" s="218"/>
      <c r="J100" s="219">
        <f>ROUND(I100*H100,2)</f>
        <v>0</v>
      </c>
      <c r="K100" s="215" t="s">
        <v>282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0.061719999999999997</v>
      </c>
      <c r="R100" s="222">
        <f>Q100*H100</f>
        <v>0.90728399999999987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155</v>
      </c>
      <c r="AT100" s="224" t="s">
        <v>140</v>
      </c>
      <c r="AU100" s="224" t="s">
        <v>84</v>
      </c>
      <c r="AY100" s="18" t="s">
        <v>137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155</v>
      </c>
      <c r="BM100" s="224" t="s">
        <v>1245</v>
      </c>
    </row>
    <row r="101" s="2" customFormat="1">
      <c r="A101" s="39"/>
      <c r="B101" s="40"/>
      <c r="C101" s="41"/>
      <c r="D101" s="268" t="s">
        <v>284</v>
      </c>
      <c r="E101" s="41"/>
      <c r="F101" s="269" t="s">
        <v>1246</v>
      </c>
      <c r="G101" s="41"/>
      <c r="H101" s="41"/>
      <c r="I101" s="228"/>
      <c r="J101" s="41"/>
      <c r="K101" s="41"/>
      <c r="L101" s="45"/>
      <c r="M101" s="229"/>
      <c r="N101" s="230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284</v>
      </c>
      <c r="AU101" s="18" t="s">
        <v>84</v>
      </c>
    </row>
    <row r="102" s="13" customFormat="1">
      <c r="A102" s="13"/>
      <c r="B102" s="236"/>
      <c r="C102" s="237"/>
      <c r="D102" s="226" t="s">
        <v>228</v>
      </c>
      <c r="E102" s="238" t="s">
        <v>19</v>
      </c>
      <c r="F102" s="239" t="s">
        <v>1247</v>
      </c>
      <c r="G102" s="237"/>
      <c r="H102" s="238" t="s">
        <v>19</v>
      </c>
      <c r="I102" s="240"/>
      <c r="J102" s="237"/>
      <c r="K102" s="237"/>
      <c r="L102" s="241"/>
      <c r="M102" s="242"/>
      <c r="N102" s="243"/>
      <c r="O102" s="243"/>
      <c r="P102" s="243"/>
      <c r="Q102" s="243"/>
      <c r="R102" s="243"/>
      <c r="S102" s="243"/>
      <c r="T102" s="24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45" t="s">
        <v>228</v>
      </c>
      <c r="AU102" s="245" t="s">
        <v>84</v>
      </c>
      <c r="AV102" s="13" t="s">
        <v>82</v>
      </c>
      <c r="AW102" s="13" t="s">
        <v>37</v>
      </c>
      <c r="AX102" s="13" t="s">
        <v>75</v>
      </c>
      <c r="AY102" s="245" t="s">
        <v>137</v>
      </c>
    </row>
    <row r="103" s="13" customFormat="1">
      <c r="A103" s="13"/>
      <c r="B103" s="236"/>
      <c r="C103" s="237"/>
      <c r="D103" s="226" t="s">
        <v>228</v>
      </c>
      <c r="E103" s="238" t="s">
        <v>19</v>
      </c>
      <c r="F103" s="239" t="s">
        <v>1248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228</v>
      </c>
      <c r="AU103" s="245" t="s">
        <v>84</v>
      </c>
      <c r="AV103" s="13" t="s">
        <v>82</v>
      </c>
      <c r="AW103" s="13" t="s">
        <v>37</v>
      </c>
      <c r="AX103" s="13" t="s">
        <v>75</v>
      </c>
      <c r="AY103" s="245" t="s">
        <v>137</v>
      </c>
    </row>
    <row r="104" s="14" customFormat="1">
      <c r="A104" s="14"/>
      <c r="B104" s="246"/>
      <c r="C104" s="247"/>
      <c r="D104" s="226" t="s">
        <v>228</v>
      </c>
      <c r="E104" s="248" t="s">
        <v>19</v>
      </c>
      <c r="F104" s="249" t="s">
        <v>1249</v>
      </c>
      <c r="G104" s="247"/>
      <c r="H104" s="250">
        <v>3.8999999999999999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228</v>
      </c>
      <c r="AU104" s="256" t="s">
        <v>84</v>
      </c>
      <c r="AV104" s="14" t="s">
        <v>84</v>
      </c>
      <c r="AW104" s="14" t="s">
        <v>37</v>
      </c>
      <c r="AX104" s="14" t="s">
        <v>75</v>
      </c>
      <c r="AY104" s="256" t="s">
        <v>137</v>
      </c>
    </row>
    <row r="105" s="14" customFormat="1">
      <c r="A105" s="14"/>
      <c r="B105" s="246"/>
      <c r="C105" s="247"/>
      <c r="D105" s="226" t="s">
        <v>228</v>
      </c>
      <c r="E105" s="248" t="s">
        <v>19</v>
      </c>
      <c r="F105" s="249" t="s">
        <v>1250</v>
      </c>
      <c r="G105" s="247"/>
      <c r="H105" s="250">
        <v>3</v>
      </c>
      <c r="I105" s="251"/>
      <c r="J105" s="247"/>
      <c r="K105" s="247"/>
      <c r="L105" s="252"/>
      <c r="M105" s="253"/>
      <c r="N105" s="254"/>
      <c r="O105" s="254"/>
      <c r="P105" s="254"/>
      <c r="Q105" s="254"/>
      <c r="R105" s="254"/>
      <c r="S105" s="254"/>
      <c r="T105" s="25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6" t="s">
        <v>228</v>
      </c>
      <c r="AU105" s="256" t="s">
        <v>84</v>
      </c>
      <c r="AV105" s="14" t="s">
        <v>84</v>
      </c>
      <c r="AW105" s="14" t="s">
        <v>37</v>
      </c>
      <c r="AX105" s="14" t="s">
        <v>75</v>
      </c>
      <c r="AY105" s="256" t="s">
        <v>137</v>
      </c>
    </row>
    <row r="106" s="13" customFormat="1">
      <c r="A106" s="13"/>
      <c r="B106" s="236"/>
      <c r="C106" s="237"/>
      <c r="D106" s="226" t="s">
        <v>228</v>
      </c>
      <c r="E106" s="238" t="s">
        <v>19</v>
      </c>
      <c r="F106" s="239" t="s">
        <v>1251</v>
      </c>
      <c r="G106" s="237"/>
      <c r="H106" s="238" t="s">
        <v>19</v>
      </c>
      <c r="I106" s="240"/>
      <c r="J106" s="237"/>
      <c r="K106" s="237"/>
      <c r="L106" s="241"/>
      <c r="M106" s="242"/>
      <c r="N106" s="243"/>
      <c r="O106" s="243"/>
      <c r="P106" s="243"/>
      <c r="Q106" s="243"/>
      <c r="R106" s="243"/>
      <c r="S106" s="243"/>
      <c r="T106" s="24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45" t="s">
        <v>228</v>
      </c>
      <c r="AU106" s="245" t="s">
        <v>84</v>
      </c>
      <c r="AV106" s="13" t="s">
        <v>82</v>
      </c>
      <c r="AW106" s="13" t="s">
        <v>37</v>
      </c>
      <c r="AX106" s="13" t="s">
        <v>75</v>
      </c>
      <c r="AY106" s="245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1252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4" customFormat="1">
      <c r="A108" s="14"/>
      <c r="B108" s="246"/>
      <c r="C108" s="247"/>
      <c r="D108" s="226" t="s">
        <v>228</v>
      </c>
      <c r="E108" s="248" t="s">
        <v>19</v>
      </c>
      <c r="F108" s="249" t="s">
        <v>1253</v>
      </c>
      <c r="G108" s="247"/>
      <c r="H108" s="250">
        <v>7.7999999999999998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228</v>
      </c>
      <c r="AU108" s="256" t="s">
        <v>84</v>
      </c>
      <c r="AV108" s="14" t="s">
        <v>84</v>
      </c>
      <c r="AW108" s="14" t="s">
        <v>37</v>
      </c>
      <c r="AX108" s="14" t="s">
        <v>75</v>
      </c>
      <c r="AY108" s="256" t="s">
        <v>137</v>
      </c>
    </row>
    <row r="109" s="15" customFormat="1">
      <c r="A109" s="15"/>
      <c r="B109" s="257"/>
      <c r="C109" s="258"/>
      <c r="D109" s="226" t="s">
        <v>228</v>
      </c>
      <c r="E109" s="259" t="s">
        <v>19</v>
      </c>
      <c r="F109" s="260" t="s">
        <v>237</v>
      </c>
      <c r="G109" s="258"/>
      <c r="H109" s="261">
        <v>14.699999999999999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228</v>
      </c>
      <c r="AU109" s="267" t="s">
        <v>84</v>
      </c>
      <c r="AV109" s="15" t="s">
        <v>155</v>
      </c>
      <c r="AW109" s="15" t="s">
        <v>37</v>
      </c>
      <c r="AX109" s="15" t="s">
        <v>82</v>
      </c>
      <c r="AY109" s="267" t="s">
        <v>137</v>
      </c>
    </row>
    <row r="110" s="2" customFormat="1" ht="24.15" customHeight="1">
      <c r="A110" s="39"/>
      <c r="B110" s="40"/>
      <c r="C110" s="213" t="s">
        <v>84</v>
      </c>
      <c r="D110" s="213" t="s">
        <v>140</v>
      </c>
      <c r="E110" s="214" t="s">
        <v>1254</v>
      </c>
      <c r="F110" s="215" t="s">
        <v>1255</v>
      </c>
      <c r="G110" s="216" t="s">
        <v>469</v>
      </c>
      <c r="H110" s="217">
        <v>4.9000000000000004</v>
      </c>
      <c r="I110" s="218"/>
      <c r="J110" s="219">
        <f>ROUND(I110*H110,2)</f>
        <v>0</v>
      </c>
      <c r="K110" s="215" t="s">
        <v>282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8.0000000000000007E-05</v>
      </c>
      <c r="R110" s="222">
        <f>Q110*H110</f>
        <v>0.00039200000000000004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155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155</v>
      </c>
      <c r="BM110" s="224" t="s">
        <v>1256</v>
      </c>
    </row>
    <row r="111" s="2" customFormat="1">
      <c r="A111" s="39"/>
      <c r="B111" s="40"/>
      <c r="C111" s="41"/>
      <c r="D111" s="268" t="s">
        <v>284</v>
      </c>
      <c r="E111" s="41"/>
      <c r="F111" s="269" t="s">
        <v>1257</v>
      </c>
      <c r="G111" s="41"/>
      <c r="H111" s="41"/>
      <c r="I111" s="228"/>
      <c r="J111" s="41"/>
      <c r="K111" s="41"/>
      <c r="L111" s="45"/>
      <c r="M111" s="229"/>
      <c r="N111" s="230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284</v>
      </c>
      <c r="AU111" s="18" t="s">
        <v>84</v>
      </c>
    </row>
    <row r="112" s="13" customFormat="1">
      <c r="A112" s="13"/>
      <c r="B112" s="236"/>
      <c r="C112" s="237"/>
      <c r="D112" s="226" t="s">
        <v>228</v>
      </c>
      <c r="E112" s="238" t="s">
        <v>19</v>
      </c>
      <c r="F112" s="239" t="s">
        <v>1247</v>
      </c>
      <c r="G112" s="237"/>
      <c r="H112" s="238" t="s">
        <v>19</v>
      </c>
      <c r="I112" s="240"/>
      <c r="J112" s="237"/>
      <c r="K112" s="237"/>
      <c r="L112" s="241"/>
      <c r="M112" s="242"/>
      <c r="N112" s="243"/>
      <c r="O112" s="243"/>
      <c r="P112" s="243"/>
      <c r="Q112" s="243"/>
      <c r="R112" s="243"/>
      <c r="S112" s="243"/>
      <c r="T112" s="24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45" t="s">
        <v>228</v>
      </c>
      <c r="AU112" s="245" t="s">
        <v>84</v>
      </c>
      <c r="AV112" s="13" t="s">
        <v>82</v>
      </c>
      <c r="AW112" s="13" t="s">
        <v>37</v>
      </c>
      <c r="AX112" s="13" t="s">
        <v>75</v>
      </c>
      <c r="AY112" s="245" t="s">
        <v>137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1248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4" customFormat="1">
      <c r="A114" s="14"/>
      <c r="B114" s="246"/>
      <c r="C114" s="247"/>
      <c r="D114" s="226" t="s">
        <v>228</v>
      </c>
      <c r="E114" s="248" t="s">
        <v>19</v>
      </c>
      <c r="F114" s="249" t="s">
        <v>1258</v>
      </c>
      <c r="G114" s="247"/>
      <c r="H114" s="250">
        <v>1.3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228</v>
      </c>
      <c r="AU114" s="256" t="s">
        <v>84</v>
      </c>
      <c r="AV114" s="14" t="s">
        <v>84</v>
      </c>
      <c r="AW114" s="14" t="s">
        <v>37</v>
      </c>
      <c r="AX114" s="14" t="s">
        <v>75</v>
      </c>
      <c r="AY114" s="256" t="s">
        <v>137</v>
      </c>
    </row>
    <row r="115" s="14" customFormat="1">
      <c r="A115" s="14"/>
      <c r="B115" s="246"/>
      <c r="C115" s="247"/>
      <c r="D115" s="226" t="s">
        <v>228</v>
      </c>
      <c r="E115" s="248" t="s">
        <v>19</v>
      </c>
      <c r="F115" s="249" t="s">
        <v>1259</v>
      </c>
      <c r="G115" s="247"/>
      <c r="H115" s="250">
        <v>1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228</v>
      </c>
      <c r="AU115" s="256" t="s">
        <v>84</v>
      </c>
      <c r="AV115" s="14" t="s">
        <v>84</v>
      </c>
      <c r="AW115" s="14" t="s">
        <v>37</v>
      </c>
      <c r="AX115" s="14" t="s">
        <v>75</v>
      </c>
      <c r="AY115" s="256" t="s">
        <v>137</v>
      </c>
    </row>
    <row r="116" s="13" customFormat="1">
      <c r="A116" s="13"/>
      <c r="B116" s="236"/>
      <c r="C116" s="237"/>
      <c r="D116" s="226" t="s">
        <v>228</v>
      </c>
      <c r="E116" s="238" t="s">
        <v>19</v>
      </c>
      <c r="F116" s="239" t="s">
        <v>1251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228</v>
      </c>
      <c r="AU116" s="245" t="s">
        <v>84</v>
      </c>
      <c r="AV116" s="13" t="s">
        <v>82</v>
      </c>
      <c r="AW116" s="13" t="s">
        <v>37</v>
      </c>
      <c r="AX116" s="13" t="s">
        <v>75</v>
      </c>
      <c r="AY116" s="245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1252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1260</v>
      </c>
      <c r="G118" s="247"/>
      <c r="H118" s="250">
        <v>2.6000000000000001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5" customFormat="1">
      <c r="A119" s="15"/>
      <c r="B119" s="257"/>
      <c r="C119" s="258"/>
      <c r="D119" s="226" t="s">
        <v>228</v>
      </c>
      <c r="E119" s="259" t="s">
        <v>19</v>
      </c>
      <c r="F119" s="260" t="s">
        <v>237</v>
      </c>
      <c r="G119" s="258"/>
      <c r="H119" s="261">
        <v>4.9000000000000004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228</v>
      </c>
      <c r="AU119" s="267" t="s">
        <v>84</v>
      </c>
      <c r="AV119" s="15" t="s">
        <v>155</v>
      </c>
      <c r="AW119" s="15" t="s">
        <v>37</v>
      </c>
      <c r="AX119" s="15" t="s">
        <v>82</v>
      </c>
      <c r="AY119" s="267" t="s">
        <v>137</v>
      </c>
    </row>
    <row r="120" s="2" customFormat="1" ht="24.15" customHeight="1">
      <c r="A120" s="39"/>
      <c r="B120" s="40"/>
      <c r="C120" s="213" t="s">
        <v>151</v>
      </c>
      <c r="D120" s="213" t="s">
        <v>140</v>
      </c>
      <c r="E120" s="214" t="s">
        <v>1261</v>
      </c>
      <c r="F120" s="215" t="s">
        <v>1262</v>
      </c>
      <c r="G120" s="216" t="s">
        <v>469</v>
      </c>
      <c r="H120" s="217">
        <v>24</v>
      </c>
      <c r="I120" s="218"/>
      <c r="J120" s="219">
        <f>ROUND(I120*H120,2)</f>
        <v>0</v>
      </c>
      <c r="K120" s="215" t="s">
        <v>282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0.00013999999999999999</v>
      </c>
      <c r="R120" s="222">
        <f>Q120*H120</f>
        <v>0.0033599999999999997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155</v>
      </c>
      <c r="AT120" s="224" t="s">
        <v>140</v>
      </c>
      <c r="AU120" s="224" t="s">
        <v>84</v>
      </c>
      <c r="AY120" s="18" t="s">
        <v>137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155</v>
      </c>
      <c r="BM120" s="224" t="s">
        <v>1263</v>
      </c>
    </row>
    <row r="121" s="2" customFormat="1">
      <c r="A121" s="39"/>
      <c r="B121" s="40"/>
      <c r="C121" s="41"/>
      <c r="D121" s="268" t="s">
        <v>284</v>
      </c>
      <c r="E121" s="41"/>
      <c r="F121" s="269" t="s">
        <v>1264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284</v>
      </c>
      <c r="AU121" s="18" t="s">
        <v>84</v>
      </c>
    </row>
    <row r="122" s="13" customFormat="1">
      <c r="A122" s="13"/>
      <c r="B122" s="236"/>
      <c r="C122" s="237"/>
      <c r="D122" s="226" t="s">
        <v>228</v>
      </c>
      <c r="E122" s="238" t="s">
        <v>19</v>
      </c>
      <c r="F122" s="239" t="s">
        <v>1247</v>
      </c>
      <c r="G122" s="237"/>
      <c r="H122" s="238" t="s">
        <v>19</v>
      </c>
      <c r="I122" s="240"/>
      <c r="J122" s="237"/>
      <c r="K122" s="237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228</v>
      </c>
      <c r="AU122" s="245" t="s">
        <v>84</v>
      </c>
      <c r="AV122" s="13" t="s">
        <v>82</v>
      </c>
      <c r="AW122" s="13" t="s">
        <v>37</v>
      </c>
      <c r="AX122" s="13" t="s">
        <v>75</v>
      </c>
      <c r="AY122" s="245" t="s">
        <v>137</v>
      </c>
    </row>
    <row r="123" s="14" customFormat="1">
      <c r="A123" s="14"/>
      <c r="B123" s="246"/>
      <c r="C123" s="247"/>
      <c r="D123" s="226" t="s">
        <v>228</v>
      </c>
      <c r="E123" s="248" t="s">
        <v>19</v>
      </c>
      <c r="F123" s="249" t="s">
        <v>1265</v>
      </c>
      <c r="G123" s="247"/>
      <c r="H123" s="250">
        <v>12</v>
      </c>
      <c r="I123" s="251"/>
      <c r="J123" s="247"/>
      <c r="K123" s="247"/>
      <c r="L123" s="252"/>
      <c r="M123" s="253"/>
      <c r="N123" s="254"/>
      <c r="O123" s="254"/>
      <c r="P123" s="254"/>
      <c r="Q123" s="254"/>
      <c r="R123" s="254"/>
      <c r="S123" s="254"/>
      <c r="T123" s="25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6" t="s">
        <v>228</v>
      </c>
      <c r="AU123" s="256" t="s">
        <v>84</v>
      </c>
      <c r="AV123" s="14" t="s">
        <v>84</v>
      </c>
      <c r="AW123" s="14" t="s">
        <v>37</v>
      </c>
      <c r="AX123" s="14" t="s">
        <v>75</v>
      </c>
      <c r="AY123" s="256" t="s">
        <v>137</v>
      </c>
    </row>
    <row r="124" s="13" customFormat="1">
      <c r="A124" s="13"/>
      <c r="B124" s="236"/>
      <c r="C124" s="237"/>
      <c r="D124" s="226" t="s">
        <v>228</v>
      </c>
      <c r="E124" s="238" t="s">
        <v>19</v>
      </c>
      <c r="F124" s="239" t="s">
        <v>1251</v>
      </c>
      <c r="G124" s="237"/>
      <c r="H124" s="238" t="s">
        <v>19</v>
      </c>
      <c r="I124" s="240"/>
      <c r="J124" s="237"/>
      <c r="K124" s="237"/>
      <c r="L124" s="241"/>
      <c r="M124" s="242"/>
      <c r="N124" s="243"/>
      <c r="O124" s="243"/>
      <c r="P124" s="243"/>
      <c r="Q124" s="243"/>
      <c r="R124" s="243"/>
      <c r="S124" s="243"/>
      <c r="T124" s="244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5" t="s">
        <v>228</v>
      </c>
      <c r="AU124" s="245" t="s">
        <v>84</v>
      </c>
      <c r="AV124" s="13" t="s">
        <v>82</v>
      </c>
      <c r="AW124" s="13" t="s">
        <v>37</v>
      </c>
      <c r="AX124" s="13" t="s">
        <v>75</v>
      </c>
      <c r="AY124" s="245" t="s">
        <v>137</v>
      </c>
    </row>
    <row r="125" s="14" customFormat="1">
      <c r="A125" s="14"/>
      <c r="B125" s="246"/>
      <c r="C125" s="247"/>
      <c r="D125" s="226" t="s">
        <v>228</v>
      </c>
      <c r="E125" s="248" t="s">
        <v>19</v>
      </c>
      <c r="F125" s="249" t="s">
        <v>1265</v>
      </c>
      <c r="G125" s="247"/>
      <c r="H125" s="250">
        <v>12</v>
      </c>
      <c r="I125" s="251"/>
      <c r="J125" s="247"/>
      <c r="K125" s="247"/>
      <c r="L125" s="252"/>
      <c r="M125" s="253"/>
      <c r="N125" s="254"/>
      <c r="O125" s="254"/>
      <c r="P125" s="254"/>
      <c r="Q125" s="254"/>
      <c r="R125" s="254"/>
      <c r="S125" s="254"/>
      <c r="T125" s="25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6" t="s">
        <v>228</v>
      </c>
      <c r="AU125" s="256" t="s">
        <v>84</v>
      </c>
      <c r="AV125" s="14" t="s">
        <v>84</v>
      </c>
      <c r="AW125" s="14" t="s">
        <v>37</v>
      </c>
      <c r="AX125" s="14" t="s">
        <v>75</v>
      </c>
      <c r="AY125" s="256" t="s">
        <v>137</v>
      </c>
    </row>
    <row r="126" s="15" customFormat="1">
      <c r="A126" s="15"/>
      <c r="B126" s="257"/>
      <c r="C126" s="258"/>
      <c r="D126" s="226" t="s">
        <v>228</v>
      </c>
      <c r="E126" s="259" t="s">
        <v>19</v>
      </c>
      <c r="F126" s="260" t="s">
        <v>237</v>
      </c>
      <c r="G126" s="258"/>
      <c r="H126" s="261">
        <v>24</v>
      </c>
      <c r="I126" s="262"/>
      <c r="J126" s="258"/>
      <c r="K126" s="258"/>
      <c r="L126" s="263"/>
      <c r="M126" s="264"/>
      <c r="N126" s="265"/>
      <c r="O126" s="265"/>
      <c r="P126" s="265"/>
      <c r="Q126" s="265"/>
      <c r="R126" s="265"/>
      <c r="S126" s="265"/>
      <c r="T126" s="266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67" t="s">
        <v>228</v>
      </c>
      <c r="AU126" s="267" t="s">
        <v>84</v>
      </c>
      <c r="AV126" s="15" t="s">
        <v>155</v>
      </c>
      <c r="AW126" s="15" t="s">
        <v>37</v>
      </c>
      <c r="AX126" s="15" t="s">
        <v>82</v>
      </c>
      <c r="AY126" s="267" t="s">
        <v>137</v>
      </c>
    </row>
    <row r="127" s="12" customFormat="1" ht="22.8" customHeight="1">
      <c r="A127" s="12"/>
      <c r="B127" s="197"/>
      <c r="C127" s="198"/>
      <c r="D127" s="199" t="s">
        <v>74</v>
      </c>
      <c r="E127" s="211" t="s">
        <v>163</v>
      </c>
      <c r="F127" s="211" t="s">
        <v>1266</v>
      </c>
      <c r="G127" s="198"/>
      <c r="H127" s="198"/>
      <c r="I127" s="201"/>
      <c r="J127" s="212">
        <f>BK127</f>
        <v>0</v>
      </c>
      <c r="K127" s="198"/>
      <c r="L127" s="203"/>
      <c r="M127" s="204"/>
      <c r="N127" s="205"/>
      <c r="O127" s="205"/>
      <c r="P127" s="206">
        <f>SUM(P128:P201)</f>
        <v>0</v>
      </c>
      <c r="Q127" s="205"/>
      <c r="R127" s="206">
        <f>SUM(R128:R201)</f>
        <v>57.05799742</v>
      </c>
      <c r="S127" s="205"/>
      <c r="T127" s="207">
        <f>SUM(T128:T201)</f>
        <v>0.061883100000000003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8" t="s">
        <v>82</v>
      </c>
      <c r="AT127" s="209" t="s">
        <v>74</v>
      </c>
      <c r="AU127" s="209" t="s">
        <v>82</v>
      </c>
      <c r="AY127" s="208" t="s">
        <v>137</v>
      </c>
      <c r="BK127" s="210">
        <f>SUM(BK128:BK201)</f>
        <v>0</v>
      </c>
    </row>
    <row r="128" s="2" customFormat="1" ht="37.8" customHeight="1">
      <c r="A128" s="39"/>
      <c r="B128" s="40"/>
      <c r="C128" s="213" t="s">
        <v>155</v>
      </c>
      <c r="D128" s="213" t="s">
        <v>140</v>
      </c>
      <c r="E128" s="214" t="s">
        <v>1267</v>
      </c>
      <c r="F128" s="215" t="s">
        <v>1268</v>
      </c>
      <c r="G128" s="216" t="s">
        <v>1244</v>
      </c>
      <c r="H128" s="217">
        <v>418</v>
      </c>
      <c r="I128" s="218"/>
      <c r="J128" s="219">
        <f>ROUND(I128*H128,2)</f>
        <v>0</v>
      </c>
      <c r="K128" s="215" t="s">
        <v>19</v>
      </c>
      <c r="L128" s="45"/>
      <c r="M128" s="220" t="s">
        <v>19</v>
      </c>
      <c r="N128" s="221" t="s">
        <v>46</v>
      </c>
      <c r="O128" s="85"/>
      <c r="P128" s="222">
        <f>O128*H128</f>
        <v>0</v>
      </c>
      <c r="Q128" s="222">
        <v>0.0178</v>
      </c>
      <c r="R128" s="222">
        <f>Q128*H128</f>
        <v>7.4404000000000003</v>
      </c>
      <c r="S128" s="222">
        <v>0</v>
      </c>
      <c r="T128" s="223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24" t="s">
        <v>155</v>
      </c>
      <c r="AT128" s="224" t="s">
        <v>140</v>
      </c>
      <c r="AU128" s="224" t="s">
        <v>84</v>
      </c>
      <c r="AY128" s="18" t="s">
        <v>137</v>
      </c>
      <c r="BE128" s="225">
        <f>IF(N128="základní",J128,0)</f>
        <v>0</v>
      </c>
      <c r="BF128" s="225">
        <f>IF(N128="snížená",J128,0)</f>
        <v>0</v>
      </c>
      <c r="BG128" s="225">
        <f>IF(N128="zákl. přenesená",J128,0)</f>
        <v>0</v>
      </c>
      <c r="BH128" s="225">
        <f>IF(N128="sníž. přenesená",J128,0)</f>
        <v>0</v>
      </c>
      <c r="BI128" s="225">
        <f>IF(N128="nulová",J128,0)</f>
        <v>0</v>
      </c>
      <c r="BJ128" s="18" t="s">
        <v>82</v>
      </c>
      <c r="BK128" s="225">
        <f>ROUND(I128*H128,2)</f>
        <v>0</v>
      </c>
      <c r="BL128" s="18" t="s">
        <v>155</v>
      </c>
      <c r="BM128" s="224" t="s">
        <v>1269</v>
      </c>
    </row>
    <row r="129" s="13" customFormat="1">
      <c r="A129" s="13"/>
      <c r="B129" s="236"/>
      <c r="C129" s="237"/>
      <c r="D129" s="226" t="s">
        <v>228</v>
      </c>
      <c r="E129" s="238" t="s">
        <v>19</v>
      </c>
      <c r="F129" s="239" t="s">
        <v>651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228</v>
      </c>
      <c r="AU129" s="245" t="s">
        <v>84</v>
      </c>
      <c r="AV129" s="13" t="s">
        <v>82</v>
      </c>
      <c r="AW129" s="13" t="s">
        <v>37</v>
      </c>
      <c r="AX129" s="13" t="s">
        <v>75</v>
      </c>
      <c r="AY129" s="245" t="s">
        <v>137</v>
      </c>
    </row>
    <row r="130" s="14" customFormat="1">
      <c r="A130" s="14"/>
      <c r="B130" s="246"/>
      <c r="C130" s="247"/>
      <c r="D130" s="226" t="s">
        <v>228</v>
      </c>
      <c r="E130" s="248" t="s">
        <v>19</v>
      </c>
      <c r="F130" s="249" t="s">
        <v>1006</v>
      </c>
      <c r="G130" s="247"/>
      <c r="H130" s="250">
        <v>155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228</v>
      </c>
      <c r="AU130" s="256" t="s">
        <v>84</v>
      </c>
      <c r="AV130" s="14" t="s">
        <v>84</v>
      </c>
      <c r="AW130" s="14" t="s">
        <v>37</v>
      </c>
      <c r="AX130" s="14" t="s">
        <v>75</v>
      </c>
      <c r="AY130" s="256" t="s">
        <v>137</v>
      </c>
    </row>
    <row r="131" s="13" customFormat="1">
      <c r="A131" s="13"/>
      <c r="B131" s="236"/>
      <c r="C131" s="237"/>
      <c r="D131" s="226" t="s">
        <v>228</v>
      </c>
      <c r="E131" s="238" t="s">
        <v>19</v>
      </c>
      <c r="F131" s="239" t="s">
        <v>329</v>
      </c>
      <c r="G131" s="237"/>
      <c r="H131" s="238" t="s">
        <v>19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228</v>
      </c>
      <c r="AU131" s="245" t="s">
        <v>84</v>
      </c>
      <c r="AV131" s="13" t="s">
        <v>82</v>
      </c>
      <c r="AW131" s="13" t="s">
        <v>37</v>
      </c>
      <c r="AX131" s="13" t="s">
        <v>75</v>
      </c>
      <c r="AY131" s="245" t="s">
        <v>137</v>
      </c>
    </row>
    <row r="132" s="14" customFormat="1">
      <c r="A132" s="14"/>
      <c r="B132" s="246"/>
      <c r="C132" s="247"/>
      <c r="D132" s="226" t="s">
        <v>228</v>
      </c>
      <c r="E132" s="248" t="s">
        <v>19</v>
      </c>
      <c r="F132" s="249" t="s">
        <v>1270</v>
      </c>
      <c r="G132" s="247"/>
      <c r="H132" s="250">
        <v>263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228</v>
      </c>
      <c r="AU132" s="256" t="s">
        <v>84</v>
      </c>
      <c r="AV132" s="14" t="s">
        <v>84</v>
      </c>
      <c r="AW132" s="14" t="s">
        <v>37</v>
      </c>
      <c r="AX132" s="14" t="s">
        <v>75</v>
      </c>
      <c r="AY132" s="256" t="s">
        <v>137</v>
      </c>
    </row>
    <row r="133" s="15" customFormat="1">
      <c r="A133" s="15"/>
      <c r="B133" s="257"/>
      <c r="C133" s="258"/>
      <c r="D133" s="226" t="s">
        <v>228</v>
      </c>
      <c r="E133" s="259" t="s">
        <v>19</v>
      </c>
      <c r="F133" s="260" t="s">
        <v>237</v>
      </c>
      <c r="G133" s="258"/>
      <c r="H133" s="261">
        <v>418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228</v>
      </c>
      <c r="AU133" s="267" t="s">
        <v>84</v>
      </c>
      <c r="AV133" s="15" t="s">
        <v>155</v>
      </c>
      <c r="AW133" s="15" t="s">
        <v>37</v>
      </c>
      <c r="AX133" s="15" t="s">
        <v>82</v>
      </c>
      <c r="AY133" s="267" t="s">
        <v>137</v>
      </c>
    </row>
    <row r="134" s="2" customFormat="1" ht="24.15" customHeight="1">
      <c r="A134" s="39"/>
      <c r="B134" s="40"/>
      <c r="C134" s="213" t="s">
        <v>163</v>
      </c>
      <c r="D134" s="213" t="s">
        <v>140</v>
      </c>
      <c r="E134" s="214" t="s">
        <v>1271</v>
      </c>
      <c r="F134" s="215" t="s">
        <v>1272</v>
      </c>
      <c r="G134" s="216" t="s">
        <v>1244</v>
      </c>
      <c r="H134" s="217">
        <v>14.699999999999999</v>
      </c>
      <c r="I134" s="218"/>
      <c r="J134" s="219">
        <f>ROUND(I134*H134,2)</f>
        <v>0</v>
      </c>
      <c r="K134" s="215" t="s">
        <v>282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0.00025999999999999998</v>
      </c>
      <c r="R134" s="222">
        <f>Q134*H134</f>
        <v>0.0038219999999999994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155</v>
      </c>
      <c r="AT134" s="224" t="s">
        <v>140</v>
      </c>
      <c r="AU134" s="224" t="s">
        <v>84</v>
      </c>
      <c r="AY134" s="18" t="s">
        <v>137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155</v>
      </c>
      <c r="BM134" s="224" t="s">
        <v>1273</v>
      </c>
    </row>
    <row r="135" s="2" customFormat="1">
      <c r="A135" s="39"/>
      <c r="B135" s="40"/>
      <c r="C135" s="41"/>
      <c r="D135" s="268" t="s">
        <v>284</v>
      </c>
      <c r="E135" s="41"/>
      <c r="F135" s="269" t="s">
        <v>1274</v>
      </c>
      <c r="G135" s="41"/>
      <c r="H135" s="41"/>
      <c r="I135" s="228"/>
      <c r="J135" s="41"/>
      <c r="K135" s="41"/>
      <c r="L135" s="45"/>
      <c r="M135" s="229"/>
      <c r="N135" s="230"/>
      <c r="O135" s="85"/>
      <c r="P135" s="85"/>
      <c r="Q135" s="85"/>
      <c r="R135" s="85"/>
      <c r="S135" s="85"/>
      <c r="T135" s="86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284</v>
      </c>
      <c r="AU135" s="18" t="s">
        <v>84</v>
      </c>
    </row>
    <row r="136" s="13" customFormat="1">
      <c r="A136" s="13"/>
      <c r="B136" s="236"/>
      <c r="C136" s="237"/>
      <c r="D136" s="226" t="s">
        <v>228</v>
      </c>
      <c r="E136" s="238" t="s">
        <v>19</v>
      </c>
      <c r="F136" s="239" t="s">
        <v>1275</v>
      </c>
      <c r="G136" s="237"/>
      <c r="H136" s="238" t="s">
        <v>19</v>
      </c>
      <c r="I136" s="240"/>
      <c r="J136" s="237"/>
      <c r="K136" s="237"/>
      <c r="L136" s="241"/>
      <c r="M136" s="242"/>
      <c r="N136" s="243"/>
      <c r="O136" s="243"/>
      <c r="P136" s="243"/>
      <c r="Q136" s="243"/>
      <c r="R136" s="243"/>
      <c r="S136" s="243"/>
      <c r="T136" s="24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5" t="s">
        <v>228</v>
      </c>
      <c r="AU136" s="245" t="s">
        <v>84</v>
      </c>
      <c r="AV136" s="13" t="s">
        <v>82</v>
      </c>
      <c r="AW136" s="13" t="s">
        <v>37</v>
      </c>
      <c r="AX136" s="13" t="s">
        <v>75</v>
      </c>
      <c r="AY136" s="245" t="s">
        <v>137</v>
      </c>
    </row>
    <row r="137" s="14" customFormat="1">
      <c r="A137" s="14"/>
      <c r="B137" s="246"/>
      <c r="C137" s="247"/>
      <c r="D137" s="226" t="s">
        <v>228</v>
      </c>
      <c r="E137" s="248" t="s">
        <v>19</v>
      </c>
      <c r="F137" s="249" t="s">
        <v>1276</v>
      </c>
      <c r="G137" s="247"/>
      <c r="H137" s="250">
        <v>14.699999999999999</v>
      </c>
      <c r="I137" s="251"/>
      <c r="J137" s="247"/>
      <c r="K137" s="247"/>
      <c r="L137" s="252"/>
      <c r="M137" s="253"/>
      <c r="N137" s="254"/>
      <c r="O137" s="254"/>
      <c r="P137" s="254"/>
      <c r="Q137" s="254"/>
      <c r="R137" s="254"/>
      <c r="S137" s="254"/>
      <c r="T137" s="25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6" t="s">
        <v>228</v>
      </c>
      <c r="AU137" s="256" t="s">
        <v>84</v>
      </c>
      <c r="AV137" s="14" t="s">
        <v>84</v>
      </c>
      <c r="AW137" s="14" t="s">
        <v>37</v>
      </c>
      <c r="AX137" s="14" t="s">
        <v>75</v>
      </c>
      <c r="AY137" s="256" t="s">
        <v>137</v>
      </c>
    </row>
    <row r="138" s="15" customFormat="1">
      <c r="A138" s="15"/>
      <c r="B138" s="257"/>
      <c r="C138" s="258"/>
      <c r="D138" s="226" t="s">
        <v>228</v>
      </c>
      <c r="E138" s="259" t="s">
        <v>19</v>
      </c>
      <c r="F138" s="260" t="s">
        <v>237</v>
      </c>
      <c r="G138" s="258"/>
      <c r="H138" s="261">
        <v>14.699999999999999</v>
      </c>
      <c r="I138" s="262"/>
      <c r="J138" s="258"/>
      <c r="K138" s="258"/>
      <c r="L138" s="263"/>
      <c r="M138" s="264"/>
      <c r="N138" s="265"/>
      <c r="O138" s="265"/>
      <c r="P138" s="265"/>
      <c r="Q138" s="265"/>
      <c r="R138" s="265"/>
      <c r="S138" s="265"/>
      <c r="T138" s="26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7" t="s">
        <v>228</v>
      </c>
      <c r="AU138" s="267" t="s">
        <v>84</v>
      </c>
      <c r="AV138" s="15" t="s">
        <v>155</v>
      </c>
      <c r="AW138" s="15" t="s">
        <v>37</v>
      </c>
      <c r="AX138" s="15" t="s">
        <v>82</v>
      </c>
      <c r="AY138" s="267" t="s">
        <v>137</v>
      </c>
    </row>
    <row r="139" s="2" customFormat="1" ht="37.8" customHeight="1">
      <c r="A139" s="39"/>
      <c r="B139" s="40"/>
      <c r="C139" s="213" t="s">
        <v>167</v>
      </c>
      <c r="D139" s="213" t="s">
        <v>140</v>
      </c>
      <c r="E139" s="214" t="s">
        <v>1277</v>
      </c>
      <c r="F139" s="215" t="s">
        <v>1278</v>
      </c>
      <c r="G139" s="216" t="s">
        <v>1244</v>
      </c>
      <c r="H139" s="217">
        <v>14.699999999999999</v>
      </c>
      <c r="I139" s="218"/>
      <c r="J139" s="219">
        <f>ROUND(I139*H139,2)</f>
        <v>0</v>
      </c>
      <c r="K139" s="215" t="s">
        <v>282</v>
      </c>
      <c r="L139" s="45"/>
      <c r="M139" s="220" t="s">
        <v>19</v>
      </c>
      <c r="N139" s="221" t="s">
        <v>46</v>
      </c>
      <c r="O139" s="85"/>
      <c r="P139" s="222">
        <f>O139*H139</f>
        <v>0</v>
      </c>
      <c r="Q139" s="222">
        <v>0.0043800000000000002</v>
      </c>
      <c r="R139" s="222">
        <f>Q139*H139</f>
        <v>0.064385999999999999</v>
      </c>
      <c r="S139" s="222">
        <v>0</v>
      </c>
      <c r="T139" s="223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24" t="s">
        <v>155</v>
      </c>
      <c r="AT139" s="224" t="s">
        <v>140</v>
      </c>
      <c r="AU139" s="224" t="s">
        <v>84</v>
      </c>
      <c r="AY139" s="18" t="s">
        <v>137</v>
      </c>
      <c r="BE139" s="225">
        <f>IF(N139="základní",J139,0)</f>
        <v>0</v>
      </c>
      <c r="BF139" s="225">
        <f>IF(N139="snížená",J139,0)</f>
        <v>0</v>
      </c>
      <c r="BG139" s="225">
        <f>IF(N139="zákl. přenesená",J139,0)</f>
        <v>0</v>
      </c>
      <c r="BH139" s="225">
        <f>IF(N139="sníž. přenesená",J139,0)</f>
        <v>0</v>
      </c>
      <c r="BI139" s="225">
        <f>IF(N139="nulová",J139,0)</f>
        <v>0</v>
      </c>
      <c r="BJ139" s="18" t="s">
        <v>82</v>
      </c>
      <c r="BK139" s="225">
        <f>ROUND(I139*H139,2)</f>
        <v>0</v>
      </c>
      <c r="BL139" s="18" t="s">
        <v>155</v>
      </c>
      <c r="BM139" s="224" t="s">
        <v>1279</v>
      </c>
    </row>
    <row r="140" s="2" customFormat="1">
      <c r="A140" s="39"/>
      <c r="B140" s="40"/>
      <c r="C140" s="41"/>
      <c r="D140" s="268" t="s">
        <v>284</v>
      </c>
      <c r="E140" s="41"/>
      <c r="F140" s="269" t="s">
        <v>1280</v>
      </c>
      <c r="G140" s="41"/>
      <c r="H140" s="41"/>
      <c r="I140" s="228"/>
      <c r="J140" s="41"/>
      <c r="K140" s="41"/>
      <c r="L140" s="45"/>
      <c r="M140" s="229"/>
      <c r="N140" s="230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284</v>
      </c>
      <c r="AU140" s="18" t="s">
        <v>84</v>
      </c>
    </row>
    <row r="141" s="2" customFormat="1" ht="24.15" customHeight="1">
      <c r="A141" s="39"/>
      <c r="B141" s="40"/>
      <c r="C141" s="213" t="s">
        <v>171</v>
      </c>
      <c r="D141" s="213" t="s">
        <v>140</v>
      </c>
      <c r="E141" s="214" t="s">
        <v>1281</v>
      </c>
      <c r="F141" s="215" t="s">
        <v>1282</v>
      </c>
      <c r="G141" s="216" t="s">
        <v>1244</v>
      </c>
      <c r="H141" s="217">
        <v>14.699999999999999</v>
      </c>
      <c r="I141" s="218"/>
      <c r="J141" s="219">
        <f>ROUND(I141*H141,2)</f>
        <v>0</v>
      </c>
      <c r="K141" s="215" t="s">
        <v>282</v>
      </c>
      <c r="L141" s="45"/>
      <c r="M141" s="220" t="s">
        <v>19</v>
      </c>
      <c r="N141" s="221" t="s">
        <v>46</v>
      </c>
      <c r="O141" s="85"/>
      <c r="P141" s="222">
        <f>O141*H141</f>
        <v>0</v>
      </c>
      <c r="Q141" s="222">
        <v>0.0030000000000000001</v>
      </c>
      <c r="R141" s="222">
        <f>Q141*H141</f>
        <v>0.0441</v>
      </c>
      <c r="S141" s="222">
        <v>0</v>
      </c>
      <c r="T141" s="223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24" t="s">
        <v>155</v>
      </c>
      <c r="AT141" s="224" t="s">
        <v>140</v>
      </c>
      <c r="AU141" s="224" t="s">
        <v>84</v>
      </c>
      <c r="AY141" s="18" t="s">
        <v>137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8" t="s">
        <v>82</v>
      </c>
      <c r="BK141" s="225">
        <f>ROUND(I141*H141,2)</f>
        <v>0</v>
      </c>
      <c r="BL141" s="18" t="s">
        <v>155</v>
      </c>
      <c r="BM141" s="224" t="s">
        <v>1283</v>
      </c>
    </row>
    <row r="142" s="2" customFormat="1">
      <c r="A142" s="39"/>
      <c r="B142" s="40"/>
      <c r="C142" s="41"/>
      <c r="D142" s="268" t="s">
        <v>284</v>
      </c>
      <c r="E142" s="41"/>
      <c r="F142" s="269" t="s">
        <v>1284</v>
      </c>
      <c r="G142" s="41"/>
      <c r="H142" s="41"/>
      <c r="I142" s="228"/>
      <c r="J142" s="41"/>
      <c r="K142" s="41"/>
      <c r="L142" s="45"/>
      <c r="M142" s="229"/>
      <c r="N142" s="230"/>
      <c r="O142" s="85"/>
      <c r="P142" s="85"/>
      <c r="Q142" s="85"/>
      <c r="R142" s="85"/>
      <c r="S142" s="85"/>
      <c r="T142" s="86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18" t="s">
        <v>284</v>
      </c>
      <c r="AU142" s="18" t="s">
        <v>84</v>
      </c>
    </row>
    <row r="143" s="2" customFormat="1" ht="37.8" customHeight="1">
      <c r="A143" s="39"/>
      <c r="B143" s="40"/>
      <c r="C143" s="213" t="s">
        <v>175</v>
      </c>
      <c r="D143" s="213" t="s">
        <v>140</v>
      </c>
      <c r="E143" s="214" t="s">
        <v>1285</v>
      </c>
      <c r="F143" s="215" t="s">
        <v>1286</v>
      </c>
      <c r="G143" s="216" t="s">
        <v>1244</v>
      </c>
      <c r="H143" s="217">
        <v>3055.047</v>
      </c>
      <c r="I143" s="218"/>
      <c r="J143" s="219">
        <f>ROUND(I143*H143,2)</f>
        <v>0</v>
      </c>
      <c r="K143" s="215" t="s">
        <v>282</v>
      </c>
      <c r="L143" s="45"/>
      <c r="M143" s="220" t="s">
        <v>19</v>
      </c>
      <c r="N143" s="221" t="s">
        <v>46</v>
      </c>
      <c r="O143" s="85"/>
      <c r="P143" s="222">
        <f>O143*H143</f>
        <v>0</v>
      </c>
      <c r="Q143" s="222">
        <v>0.0053099999999999996</v>
      </c>
      <c r="R143" s="222">
        <f>Q143*H143</f>
        <v>16.222299570000001</v>
      </c>
      <c r="S143" s="222">
        <v>0</v>
      </c>
      <c r="T143" s="223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24" t="s">
        <v>155</v>
      </c>
      <c r="AT143" s="224" t="s">
        <v>140</v>
      </c>
      <c r="AU143" s="224" t="s">
        <v>84</v>
      </c>
      <c r="AY143" s="18" t="s">
        <v>137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8" t="s">
        <v>82</v>
      </c>
      <c r="BK143" s="225">
        <f>ROUND(I143*H143,2)</f>
        <v>0</v>
      </c>
      <c r="BL143" s="18" t="s">
        <v>155</v>
      </c>
      <c r="BM143" s="224" t="s">
        <v>1287</v>
      </c>
    </row>
    <row r="144" s="2" customFormat="1">
      <c r="A144" s="39"/>
      <c r="B144" s="40"/>
      <c r="C144" s="41"/>
      <c r="D144" s="268" t="s">
        <v>284</v>
      </c>
      <c r="E144" s="41"/>
      <c r="F144" s="269" t="s">
        <v>1288</v>
      </c>
      <c r="G144" s="41"/>
      <c r="H144" s="41"/>
      <c r="I144" s="228"/>
      <c r="J144" s="41"/>
      <c r="K144" s="41"/>
      <c r="L144" s="45"/>
      <c r="M144" s="229"/>
      <c r="N144" s="230"/>
      <c r="O144" s="85"/>
      <c r="P144" s="85"/>
      <c r="Q144" s="85"/>
      <c r="R144" s="85"/>
      <c r="S144" s="85"/>
      <c r="T144" s="86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284</v>
      </c>
      <c r="AU144" s="18" t="s">
        <v>84</v>
      </c>
    </row>
    <row r="145" s="13" customFormat="1">
      <c r="A145" s="13"/>
      <c r="B145" s="236"/>
      <c r="C145" s="237"/>
      <c r="D145" s="226" t="s">
        <v>228</v>
      </c>
      <c r="E145" s="238" t="s">
        <v>19</v>
      </c>
      <c r="F145" s="239" t="s">
        <v>1289</v>
      </c>
      <c r="G145" s="237"/>
      <c r="H145" s="238" t="s">
        <v>19</v>
      </c>
      <c r="I145" s="240"/>
      <c r="J145" s="237"/>
      <c r="K145" s="237"/>
      <c r="L145" s="241"/>
      <c r="M145" s="242"/>
      <c r="N145" s="243"/>
      <c r="O145" s="243"/>
      <c r="P145" s="243"/>
      <c r="Q145" s="243"/>
      <c r="R145" s="243"/>
      <c r="S145" s="243"/>
      <c r="T145" s="24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5" t="s">
        <v>228</v>
      </c>
      <c r="AU145" s="245" t="s">
        <v>84</v>
      </c>
      <c r="AV145" s="13" t="s">
        <v>82</v>
      </c>
      <c r="AW145" s="13" t="s">
        <v>37</v>
      </c>
      <c r="AX145" s="13" t="s">
        <v>75</v>
      </c>
      <c r="AY145" s="245" t="s">
        <v>137</v>
      </c>
    </row>
    <row r="146" s="14" customFormat="1">
      <c r="A146" s="14"/>
      <c r="B146" s="246"/>
      <c r="C146" s="247"/>
      <c r="D146" s="226" t="s">
        <v>228</v>
      </c>
      <c r="E146" s="248" t="s">
        <v>19</v>
      </c>
      <c r="F146" s="249" t="s">
        <v>1290</v>
      </c>
      <c r="G146" s="247"/>
      <c r="H146" s="250">
        <v>3055.047</v>
      </c>
      <c r="I146" s="251"/>
      <c r="J146" s="247"/>
      <c r="K146" s="247"/>
      <c r="L146" s="252"/>
      <c r="M146" s="253"/>
      <c r="N146" s="254"/>
      <c r="O146" s="254"/>
      <c r="P146" s="254"/>
      <c r="Q146" s="254"/>
      <c r="R146" s="254"/>
      <c r="S146" s="254"/>
      <c r="T146" s="25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6" t="s">
        <v>228</v>
      </c>
      <c r="AU146" s="256" t="s">
        <v>84</v>
      </c>
      <c r="AV146" s="14" t="s">
        <v>84</v>
      </c>
      <c r="AW146" s="14" t="s">
        <v>37</v>
      </c>
      <c r="AX146" s="14" t="s">
        <v>75</v>
      </c>
      <c r="AY146" s="256" t="s">
        <v>137</v>
      </c>
    </row>
    <row r="147" s="15" customFormat="1">
      <c r="A147" s="15"/>
      <c r="B147" s="257"/>
      <c r="C147" s="258"/>
      <c r="D147" s="226" t="s">
        <v>228</v>
      </c>
      <c r="E147" s="259" t="s">
        <v>19</v>
      </c>
      <c r="F147" s="260" t="s">
        <v>237</v>
      </c>
      <c r="G147" s="258"/>
      <c r="H147" s="261">
        <v>3055.047</v>
      </c>
      <c r="I147" s="262"/>
      <c r="J147" s="258"/>
      <c r="K147" s="258"/>
      <c r="L147" s="263"/>
      <c r="M147" s="264"/>
      <c r="N147" s="265"/>
      <c r="O147" s="265"/>
      <c r="P147" s="265"/>
      <c r="Q147" s="265"/>
      <c r="R147" s="265"/>
      <c r="S147" s="265"/>
      <c r="T147" s="26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7" t="s">
        <v>228</v>
      </c>
      <c r="AU147" s="267" t="s">
        <v>84</v>
      </c>
      <c r="AV147" s="15" t="s">
        <v>155</v>
      </c>
      <c r="AW147" s="15" t="s">
        <v>37</v>
      </c>
      <c r="AX147" s="15" t="s">
        <v>82</v>
      </c>
      <c r="AY147" s="267" t="s">
        <v>137</v>
      </c>
    </row>
    <row r="148" s="2" customFormat="1" ht="33" customHeight="1">
      <c r="A148" s="39"/>
      <c r="B148" s="40"/>
      <c r="C148" s="213" t="s">
        <v>185</v>
      </c>
      <c r="D148" s="213" t="s">
        <v>140</v>
      </c>
      <c r="E148" s="214" t="s">
        <v>1291</v>
      </c>
      <c r="F148" s="215" t="s">
        <v>1292</v>
      </c>
      <c r="G148" s="216" t="s">
        <v>1244</v>
      </c>
      <c r="H148" s="217">
        <v>1031.385</v>
      </c>
      <c r="I148" s="218"/>
      <c r="J148" s="219">
        <f>ROUND(I148*H148,2)</f>
        <v>0</v>
      </c>
      <c r="K148" s="215" t="s">
        <v>282</v>
      </c>
      <c r="L148" s="45"/>
      <c r="M148" s="220" t="s">
        <v>19</v>
      </c>
      <c r="N148" s="221" t="s">
        <v>46</v>
      </c>
      <c r="O148" s="85"/>
      <c r="P148" s="222">
        <f>O148*H148</f>
        <v>0</v>
      </c>
      <c r="Q148" s="222">
        <v>9.0000000000000006E-05</v>
      </c>
      <c r="R148" s="222">
        <f>Q148*H148</f>
        <v>0.092824650000000009</v>
      </c>
      <c r="S148" s="222">
        <v>6.0000000000000002E-05</v>
      </c>
      <c r="T148" s="223">
        <f>S148*H148</f>
        <v>0.061883100000000003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24" t="s">
        <v>155</v>
      </c>
      <c r="AT148" s="224" t="s">
        <v>140</v>
      </c>
      <c r="AU148" s="224" t="s">
        <v>84</v>
      </c>
      <c r="AY148" s="18" t="s">
        <v>137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8" t="s">
        <v>82</v>
      </c>
      <c r="BK148" s="225">
        <f>ROUND(I148*H148,2)</f>
        <v>0</v>
      </c>
      <c r="BL148" s="18" t="s">
        <v>155</v>
      </c>
      <c r="BM148" s="224" t="s">
        <v>1293</v>
      </c>
    </row>
    <row r="149" s="2" customFormat="1">
      <c r="A149" s="39"/>
      <c r="B149" s="40"/>
      <c r="C149" s="41"/>
      <c r="D149" s="268" t="s">
        <v>284</v>
      </c>
      <c r="E149" s="41"/>
      <c r="F149" s="269" t="s">
        <v>1294</v>
      </c>
      <c r="G149" s="41"/>
      <c r="H149" s="41"/>
      <c r="I149" s="228"/>
      <c r="J149" s="41"/>
      <c r="K149" s="41"/>
      <c r="L149" s="45"/>
      <c r="M149" s="229"/>
      <c r="N149" s="230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284</v>
      </c>
      <c r="AU149" s="18" t="s">
        <v>84</v>
      </c>
    </row>
    <row r="150" s="13" customFormat="1">
      <c r="A150" s="13"/>
      <c r="B150" s="236"/>
      <c r="C150" s="237"/>
      <c r="D150" s="226" t="s">
        <v>228</v>
      </c>
      <c r="E150" s="238" t="s">
        <v>19</v>
      </c>
      <c r="F150" s="239" t="s">
        <v>1247</v>
      </c>
      <c r="G150" s="237"/>
      <c r="H150" s="238" t="s">
        <v>19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228</v>
      </c>
      <c r="AU150" s="245" t="s">
        <v>84</v>
      </c>
      <c r="AV150" s="13" t="s">
        <v>82</v>
      </c>
      <c r="AW150" s="13" t="s">
        <v>37</v>
      </c>
      <c r="AX150" s="13" t="s">
        <v>75</v>
      </c>
      <c r="AY150" s="245" t="s">
        <v>137</v>
      </c>
    </row>
    <row r="151" s="14" customFormat="1">
      <c r="A151" s="14"/>
      <c r="B151" s="246"/>
      <c r="C151" s="247"/>
      <c r="D151" s="226" t="s">
        <v>228</v>
      </c>
      <c r="E151" s="248" t="s">
        <v>19</v>
      </c>
      <c r="F151" s="249" t="s">
        <v>1295</v>
      </c>
      <c r="G151" s="247"/>
      <c r="H151" s="250">
        <v>3.738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228</v>
      </c>
      <c r="AU151" s="256" t="s">
        <v>84</v>
      </c>
      <c r="AV151" s="14" t="s">
        <v>84</v>
      </c>
      <c r="AW151" s="14" t="s">
        <v>37</v>
      </c>
      <c r="AX151" s="14" t="s">
        <v>75</v>
      </c>
      <c r="AY151" s="256" t="s">
        <v>137</v>
      </c>
    </row>
    <row r="152" s="14" customFormat="1">
      <c r="A152" s="14"/>
      <c r="B152" s="246"/>
      <c r="C152" s="247"/>
      <c r="D152" s="226" t="s">
        <v>228</v>
      </c>
      <c r="E152" s="248" t="s">
        <v>19</v>
      </c>
      <c r="F152" s="249" t="s">
        <v>1296</v>
      </c>
      <c r="G152" s="247"/>
      <c r="H152" s="250">
        <v>2.214</v>
      </c>
      <c r="I152" s="251"/>
      <c r="J152" s="247"/>
      <c r="K152" s="247"/>
      <c r="L152" s="252"/>
      <c r="M152" s="253"/>
      <c r="N152" s="254"/>
      <c r="O152" s="254"/>
      <c r="P152" s="254"/>
      <c r="Q152" s="254"/>
      <c r="R152" s="254"/>
      <c r="S152" s="254"/>
      <c r="T152" s="25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6" t="s">
        <v>228</v>
      </c>
      <c r="AU152" s="256" t="s">
        <v>84</v>
      </c>
      <c r="AV152" s="14" t="s">
        <v>84</v>
      </c>
      <c r="AW152" s="14" t="s">
        <v>37</v>
      </c>
      <c r="AX152" s="14" t="s">
        <v>75</v>
      </c>
      <c r="AY152" s="256" t="s">
        <v>137</v>
      </c>
    </row>
    <row r="153" s="14" customFormat="1">
      <c r="A153" s="14"/>
      <c r="B153" s="246"/>
      <c r="C153" s="247"/>
      <c r="D153" s="226" t="s">
        <v>228</v>
      </c>
      <c r="E153" s="248" t="s">
        <v>19</v>
      </c>
      <c r="F153" s="249" t="s">
        <v>1297</v>
      </c>
      <c r="G153" s="247"/>
      <c r="H153" s="250">
        <v>3.1259999999999999</v>
      </c>
      <c r="I153" s="251"/>
      <c r="J153" s="247"/>
      <c r="K153" s="247"/>
      <c r="L153" s="252"/>
      <c r="M153" s="253"/>
      <c r="N153" s="254"/>
      <c r="O153" s="254"/>
      <c r="P153" s="254"/>
      <c r="Q153" s="254"/>
      <c r="R153" s="254"/>
      <c r="S153" s="254"/>
      <c r="T153" s="25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6" t="s">
        <v>228</v>
      </c>
      <c r="AU153" s="256" t="s">
        <v>84</v>
      </c>
      <c r="AV153" s="14" t="s">
        <v>84</v>
      </c>
      <c r="AW153" s="14" t="s">
        <v>37</v>
      </c>
      <c r="AX153" s="14" t="s">
        <v>75</v>
      </c>
      <c r="AY153" s="256" t="s">
        <v>137</v>
      </c>
    </row>
    <row r="154" s="14" customFormat="1">
      <c r="A154" s="14"/>
      <c r="B154" s="246"/>
      <c r="C154" s="247"/>
      <c r="D154" s="226" t="s">
        <v>228</v>
      </c>
      <c r="E154" s="248" t="s">
        <v>19</v>
      </c>
      <c r="F154" s="249" t="s">
        <v>1298</v>
      </c>
      <c r="G154" s="247"/>
      <c r="H154" s="250">
        <v>3.5790000000000002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228</v>
      </c>
      <c r="AU154" s="256" t="s">
        <v>84</v>
      </c>
      <c r="AV154" s="14" t="s">
        <v>84</v>
      </c>
      <c r="AW154" s="14" t="s">
        <v>37</v>
      </c>
      <c r="AX154" s="14" t="s">
        <v>75</v>
      </c>
      <c r="AY154" s="256" t="s">
        <v>137</v>
      </c>
    </row>
    <row r="155" s="14" customFormat="1">
      <c r="A155" s="14"/>
      <c r="B155" s="246"/>
      <c r="C155" s="247"/>
      <c r="D155" s="226" t="s">
        <v>228</v>
      </c>
      <c r="E155" s="248" t="s">
        <v>19</v>
      </c>
      <c r="F155" s="249" t="s">
        <v>1299</v>
      </c>
      <c r="G155" s="247"/>
      <c r="H155" s="250">
        <v>8.0329999999999995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228</v>
      </c>
      <c r="AU155" s="256" t="s">
        <v>84</v>
      </c>
      <c r="AV155" s="14" t="s">
        <v>84</v>
      </c>
      <c r="AW155" s="14" t="s">
        <v>37</v>
      </c>
      <c r="AX155" s="14" t="s">
        <v>75</v>
      </c>
      <c r="AY155" s="256" t="s">
        <v>137</v>
      </c>
    </row>
    <row r="156" s="14" customFormat="1">
      <c r="A156" s="14"/>
      <c r="B156" s="246"/>
      <c r="C156" s="247"/>
      <c r="D156" s="226" t="s">
        <v>228</v>
      </c>
      <c r="E156" s="248" t="s">
        <v>19</v>
      </c>
      <c r="F156" s="249" t="s">
        <v>1300</v>
      </c>
      <c r="G156" s="247"/>
      <c r="H156" s="250">
        <v>1.7430000000000001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228</v>
      </c>
      <c r="AU156" s="256" t="s">
        <v>84</v>
      </c>
      <c r="AV156" s="14" t="s">
        <v>84</v>
      </c>
      <c r="AW156" s="14" t="s">
        <v>37</v>
      </c>
      <c r="AX156" s="14" t="s">
        <v>75</v>
      </c>
      <c r="AY156" s="256" t="s">
        <v>137</v>
      </c>
    </row>
    <row r="157" s="14" customFormat="1">
      <c r="A157" s="14"/>
      <c r="B157" s="246"/>
      <c r="C157" s="247"/>
      <c r="D157" s="226" t="s">
        <v>228</v>
      </c>
      <c r="E157" s="248" t="s">
        <v>19</v>
      </c>
      <c r="F157" s="249" t="s">
        <v>1301</v>
      </c>
      <c r="G157" s="247"/>
      <c r="H157" s="250">
        <v>2.0529999999999999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228</v>
      </c>
      <c r="AU157" s="256" t="s">
        <v>84</v>
      </c>
      <c r="AV157" s="14" t="s">
        <v>84</v>
      </c>
      <c r="AW157" s="14" t="s">
        <v>37</v>
      </c>
      <c r="AX157" s="14" t="s">
        <v>75</v>
      </c>
      <c r="AY157" s="256" t="s">
        <v>137</v>
      </c>
    </row>
    <row r="158" s="14" customFormat="1">
      <c r="A158" s="14"/>
      <c r="B158" s="246"/>
      <c r="C158" s="247"/>
      <c r="D158" s="226" t="s">
        <v>228</v>
      </c>
      <c r="E158" s="248" t="s">
        <v>19</v>
      </c>
      <c r="F158" s="249" t="s">
        <v>1302</v>
      </c>
      <c r="G158" s="247"/>
      <c r="H158" s="250">
        <v>2.278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228</v>
      </c>
      <c r="AU158" s="256" t="s">
        <v>84</v>
      </c>
      <c r="AV158" s="14" t="s">
        <v>84</v>
      </c>
      <c r="AW158" s="14" t="s">
        <v>37</v>
      </c>
      <c r="AX158" s="14" t="s">
        <v>75</v>
      </c>
      <c r="AY158" s="256" t="s">
        <v>137</v>
      </c>
    </row>
    <row r="159" s="14" customFormat="1">
      <c r="A159" s="14"/>
      <c r="B159" s="246"/>
      <c r="C159" s="247"/>
      <c r="D159" s="226" t="s">
        <v>228</v>
      </c>
      <c r="E159" s="248" t="s">
        <v>19</v>
      </c>
      <c r="F159" s="249" t="s">
        <v>1303</v>
      </c>
      <c r="G159" s="247"/>
      <c r="H159" s="250">
        <v>2.169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228</v>
      </c>
      <c r="AU159" s="256" t="s">
        <v>84</v>
      </c>
      <c r="AV159" s="14" t="s">
        <v>84</v>
      </c>
      <c r="AW159" s="14" t="s">
        <v>37</v>
      </c>
      <c r="AX159" s="14" t="s">
        <v>75</v>
      </c>
      <c r="AY159" s="256" t="s">
        <v>137</v>
      </c>
    </row>
    <row r="160" s="14" customFormat="1">
      <c r="A160" s="14"/>
      <c r="B160" s="246"/>
      <c r="C160" s="247"/>
      <c r="D160" s="226" t="s">
        <v>228</v>
      </c>
      <c r="E160" s="248" t="s">
        <v>19</v>
      </c>
      <c r="F160" s="249" t="s">
        <v>1304</v>
      </c>
      <c r="G160" s="247"/>
      <c r="H160" s="250">
        <v>2.952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228</v>
      </c>
      <c r="AU160" s="256" t="s">
        <v>84</v>
      </c>
      <c r="AV160" s="14" t="s">
        <v>84</v>
      </c>
      <c r="AW160" s="14" t="s">
        <v>37</v>
      </c>
      <c r="AX160" s="14" t="s">
        <v>75</v>
      </c>
      <c r="AY160" s="256" t="s">
        <v>137</v>
      </c>
    </row>
    <row r="161" s="14" customFormat="1">
      <c r="A161" s="14"/>
      <c r="B161" s="246"/>
      <c r="C161" s="247"/>
      <c r="D161" s="226" t="s">
        <v>228</v>
      </c>
      <c r="E161" s="248" t="s">
        <v>19</v>
      </c>
      <c r="F161" s="249" t="s">
        <v>1305</v>
      </c>
      <c r="G161" s="247"/>
      <c r="H161" s="250">
        <v>0.81000000000000005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228</v>
      </c>
      <c r="AU161" s="256" t="s">
        <v>84</v>
      </c>
      <c r="AV161" s="14" t="s">
        <v>84</v>
      </c>
      <c r="AW161" s="14" t="s">
        <v>37</v>
      </c>
      <c r="AX161" s="14" t="s">
        <v>75</v>
      </c>
      <c r="AY161" s="256" t="s">
        <v>137</v>
      </c>
    </row>
    <row r="162" s="14" customFormat="1">
      <c r="A162" s="14"/>
      <c r="B162" s="246"/>
      <c r="C162" s="247"/>
      <c r="D162" s="226" t="s">
        <v>228</v>
      </c>
      <c r="E162" s="248" t="s">
        <v>19</v>
      </c>
      <c r="F162" s="249" t="s">
        <v>1306</v>
      </c>
      <c r="G162" s="247"/>
      <c r="H162" s="250">
        <v>1.377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228</v>
      </c>
      <c r="AU162" s="256" t="s">
        <v>84</v>
      </c>
      <c r="AV162" s="14" t="s">
        <v>84</v>
      </c>
      <c r="AW162" s="14" t="s">
        <v>37</v>
      </c>
      <c r="AX162" s="14" t="s">
        <v>75</v>
      </c>
      <c r="AY162" s="256" t="s">
        <v>137</v>
      </c>
    </row>
    <row r="163" s="13" customFormat="1">
      <c r="A163" s="13"/>
      <c r="B163" s="236"/>
      <c r="C163" s="237"/>
      <c r="D163" s="226" t="s">
        <v>228</v>
      </c>
      <c r="E163" s="238" t="s">
        <v>19</v>
      </c>
      <c r="F163" s="239" t="s">
        <v>1307</v>
      </c>
      <c r="G163" s="237"/>
      <c r="H163" s="238" t="s">
        <v>19</v>
      </c>
      <c r="I163" s="240"/>
      <c r="J163" s="237"/>
      <c r="K163" s="237"/>
      <c r="L163" s="241"/>
      <c r="M163" s="242"/>
      <c r="N163" s="243"/>
      <c r="O163" s="243"/>
      <c r="P163" s="243"/>
      <c r="Q163" s="243"/>
      <c r="R163" s="243"/>
      <c r="S163" s="243"/>
      <c r="T163" s="24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5" t="s">
        <v>228</v>
      </c>
      <c r="AU163" s="245" t="s">
        <v>84</v>
      </c>
      <c r="AV163" s="13" t="s">
        <v>82</v>
      </c>
      <c r="AW163" s="13" t="s">
        <v>37</v>
      </c>
      <c r="AX163" s="13" t="s">
        <v>75</v>
      </c>
      <c r="AY163" s="245" t="s">
        <v>137</v>
      </c>
    </row>
    <row r="164" s="14" customFormat="1">
      <c r="A164" s="14"/>
      <c r="B164" s="246"/>
      <c r="C164" s="247"/>
      <c r="D164" s="226" t="s">
        <v>228</v>
      </c>
      <c r="E164" s="248" t="s">
        <v>19</v>
      </c>
      <c r="F164" s="249" t="s">
        <v>1308</v>
      </c>
      <c r="G164" s="247"/>
      <c r="H164" s="250">
        <v>300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228</v>
      </c>
      <c r="AU164" s="256" t="s">
        <v>84</v>
      </c>
      <c r="AV164" s="14" t="s">
        <v>84</v>
      </c>
      <c r="AW164" s="14" t="s">
        <v>37</v>
      </c>
      <c r="AX164" s="14" t="s">
        <v>75</v>
      </c>
      <c r="AY164" s="256" t="s">
        <v>137</v>
      </c>
    </row>
    <row r="165" s="16" customFormat="1">
      <c r="A165" s="16"/>
      <c r="B165" s="280"/>
      <c r="C165" s="281"/>
      <c r="D165" s="226" t="s">
        <v>228</v>
      </c>
      <c r="E165" s="282" t="s">
        <v>19</v>
      </c>
      <c r="F165" s="283" t="s">
        <v>1309</v>
      </c>
      <c r="G165" s="281"/>
      <c r="H165" s="284">
        <v>334.072</v>
      </c>
      <c r="I165" s="285"/>
      <c r="J165" s="281"/>
      <c r="K165" s="281"/>
      <c r="L165" s="286"/>
      <c r="M165" s="287"/>
      <c r="N165" s="288"/>
      <c r="O165" s="288"/>
      <c r="P165" s="288"/>
      <c r="Q165" s="288"/>
      <c r="R165" s="288"/>
      <c r="S165" s="288"/>
      <c r="T165" s="289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T165" s="290" t="s">
        <v>228</v>
      </c>
      <c r="AU165" s="290" t="s">
        <v>84</v>
      </c>
      <c r="AV165" s="16" t="s">
        <v>151</v>
      </c>
      <c r="AW165" s="16" t="s">
        <v>37</v>
      </c>
      <c r="AX165" s="16" t="s">
        <v>75</v>
      </c>
      <c r="AY165" s="290" t="s">
        <v>137</v>
      </c>
    </row>
    <row r="166" s="13" customFormat="1">
      <c r="A166" s="13"/>
      <c r="B166" s="236"/>
      <c r="C166" s="237"/>
      <c r="D166" s="226" t="s">
        <v>228</v>
      </c>
      <c r="E166" s="238" t="s">
        <v>19</v>
      </c>
      <c r="F166" s="239" t="s">
        <v>1251</v>
      </c>
      <c r="G166" s="237"/>
      <c r="H166" s="238" t="s">
        <v>19</v>
      </c>
      <c r="I166" s="240"/>
      <c r="J166" s="237"/>
      <c r="K166" s="237"/>
      <c r="L166" s="241"/>
      <c r="M166" s="242"/>
      <c r="N166" s="243"/>
      <c r="O166" s="243"/>
      <c r="P166" s="243"/>
      <c r="Q166" s="243"/>
      <c r="R166" s="243"/>
      <c r="S166" s="243"/>
      <c r="T166" s="24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5" t="s">
        <v>228</v>
      </c>
      <c r="AU166" s="245" t="s">
        <v>84</v>
      </c>
      <c r="AV166" s="13" t="s">
        <v>82</v>
      </c>
      <c r="AW166" s="13" t="s">
        <v>37</v>
      </c>
      <c r="AX166" s="13" t="s">
        <v>75</v>
      </c>
      <c r="AY166" s="245" t="s">
        <v>137</v>
      </c>
    </row>
    <row r="167" s="14" customFormat="1">
      <c r="A167" s="14"/>
      <c r="B167" s="246"/>
      <c r="C167" s="247"/>
      <c r="D167" s="226" t="s">
        <v>228</v>
      </c>
      <c r="E167" s="248" t="s">
        <v>19</v>
      </c>
      <c r="F167" s="249" t="s">
        <v>1310</v>
      </c>
      <c r="G167" s="247"/>
      <c r="H167" s="250">
        <v>5.0999999999999996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228</v>
      </c>
      <c r="AU167" s="256" t="s">
        <v>84</v>
      </c>
      <c r="AV167" s="14" t="s">
        <v>84</v>
      </c>
      <c r="AW167" s="14" t="s">
        <v>37</v>
      </c>
      <c r="AX167" s="14" t="s">
        <v>75</v>
      </c>
      <c r="AY167" s="256" t="s">
        <v>137</v>
      </c>
    </row>
    <row r="168" s="14" customFormat="1">
      <c r="A168" s="14"/>
      <c r="B168" s="246"/>
      <c r="C168" s="247"/>
      <c r="D168" s="226" t="s">
        <v>228</v>
      </c>
      <c r="E168" s="248" t="s">
        <v>19</v>
      </c>
      <c r="F168" s="249" t="s">
        <v>1311</v>
      </c>
      <c r="G168" s="247"/>
      <c r="H168" s="250">
        <v>4.2839999999999998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228</v>
      </c>
      <c r="AU168" s="256" t="s">
        <v>84</v>
      </c>
      <c r="AV168" s="14" t="s">
        <v>84</v>
      </c>
      <c r="AW168" s="14" t="s">
        <v>37</v>
      </c>
      <c r="AX168" s="14" t="s">
        <v>75</v>
      </c>
      <c r="AY168" s="256" t="s">
        <v>137</v>
      </c>
    </row>
    <row r="169" s="14" customFormat="1">
      <c r="A169" s="14"/>
      <c r="B169" s="246"/>
      <c r="C169" s="247"/>
      <c r="D169" s="226" t="s">
        <v>228</v>
      </c>
      <c r="E169" s="248" t="s">
        <v>19</v>
      </c>
      <c r="F169" s="249" t="s">
        <v>1312</v>
      </c>
      <c r="G169" s="247"/>
      <c r="H169" s="250">
        <v>4.835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228</v>
      </c>
      <c r="AU169" s="256" t="s">
        <v>84</v>
      </c>
      <c r="AV169" s="14" t="s">
        <v>84</v>
      </c>
      <c r="AW169" s="14" t="s">
        <v>37</v>
      </c>
      <c r="AX169" s="14" t="s">
        <v>75</v>
      </c>
      <c r="AY169" s="256" t="s">
        <v>137</v>
      </c>
    </row>
    <row r="170" s="14" customFormat="1">
      <c r="A170" s="14"/>
      <c r="B170" s="246"/>
      <c r="C170" s="247"/>
      <c r="D170" s="226" t="s">
        <v>228</v>
      </c>
      <c r="E170" s="248" t="s">
        <v>19</v>
      </c>
      <c r="F170" s="249" t="s">
        <v>1313</v>
      </c>
      <c r="G170" s="247"/>
      <c r="H170" s="250">
        <v>10.996</v>
      </c>
      <c r="I170" s="251"/>
      <c r="J170" s="247"/>
      <c r="K170" s="247"/>
      <c r="L170" s="252"/>
      <c r="M170" s="253"/>
      <c r="N170" s="254"/>
      <c r="O170" s="254"/>
      <c r="P170" s="254"/>
      <c r="Q170" s="254"/>
      <c r="R170" s="254"/>
      <c r="S170" s="254"/>
      <c r="T170" s="25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6" t="s">
        <v>228</v>
      </c>
      <c r="AU170" s="256" t="s">
        <v>84</v>
      </c>
      <c r="AV170" s="14" t="s">
        <v>84</v>
      </c>
      <c r="AW170" s="14" t="s">
        <v>37</v>
      </c>
      <c r="AX170" s="14" t="s">
        <v>75</v>
      </c>
      <c r="AY170" s="256" t="s">
        <v>137</v>
      </c>
    </row>
    <row r="171" s="14" customFormat="1">
      <c r="A171" s="14"/>
      <c r="B171" s="246"/>
      <c r="C171" s="247"/>
      <c r="D171" s="226" t="s">
        <v>228</v>
      </c>
      <c r="E171" s="248" t="s">
        <v>19</v>
      </c>
      <c r="F171" s="249" t="s">
        <v>1314</v>
      </c>
      <c r="G171" s="247"/>
      <c r="H171" s="250">
        <v>3.6499999999999999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228</v>
      </c>
      <c r="AU171" s="256" t="s">
        <v>84</v>
      </c>
      <c r="AV171" s="14" t="s">
        <v>84</v>
      </c>
      <c r="AW171" s="14" t="s">
        <v>37</v>
      </c>
      <c r="AX171" s="14" t="s">
        <v>75</v>
      </c>
      <c r="AY171" s="256" t="s">
        <v>137</v>
      </c>
    </row>
    <row r="172" s="14" customFormat="1">
      <c r="A172" s="14"/>
      <c r="B172" s="246"/>
      <c r="C172" s="247"/>
      <c r="D172" s="226" t="s">
        <v>228</v>
      </c>
      <c r="E172" s="248" t="s">
        <v>19</v>
      </c>
      <c r="F172" s="249" t="s">
        <v>1315</v>
      </c>
      <c r="G172" s="247"/>
      <c r="H172" s="250">
        <v>7.1859999999999999</v>
      </c>
      <c r="I172" s="251"/>
      <c r="J172" s="247"/>
      <c r="K172" s="247"/>
      <c r="L172" s="252"/>
      <c r="M172" s="253"/>
      <c r="N172" s="254"/>
      <c r="O172" s="254"/>
      <c r="P172" s="254"/>
      <c r="Q172" s="254"/>
      <c r="R172" s="254"/>
      <c r="S172" s="254"/>
      <c r="T172" s="25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6" t="s">
        <v>228</v>
      </c>
      <c r="AU172" s="256" t="s">
        <v>84</v>
      </c>
      <c r="AV172" s="14" t="s">
        <v>84</v>
      </c>
      <c r="AW172" s="14" t="s">
        <v>37</v>
      </c>
      <c r="AX172" s="14" t="s">
        <v>75</v>
      </c>
      <c r="AY172" s="256" t="s">
        <v>137</v>
      </c>
    </row>
    <row r="173" s="14" customFormat="1">
      <c r="A173" s="14"/>
      <c r="B173" s="246"/>
      <c r="C173" s="247"/>
      <c r="D173" s="226" t="s">
        <v>228</v>
      </c>
      <c r="E173" s="248" t="s">
        <v>19</v>
      </c>
      <c r="F173" s="249" t="s">
        <v>1316</v>
      </c>
      <c r="G173" s="247"/>
      <c r="H173" s="250">
        <v>4.7910000000000004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228</v>
      </c>
      <c r="AU173" s="256" t="s">
        <v>84</v>
      </c>
      <c r="AV173" s="14" t="s">
        <v>84</v>
      </c>
      <c r="AW173" s="14" t="s">
        <v>37</v>
      </c>
      <c r="AX173" s="14" t="s">
        <v>75</v>
      </c>
      <c r="AY173" s="256" t="s">
        <v>137</v>
      </c>
    </row>
    <row r="174" s="14" customFormat="1">
      <c r="A174" s="14"/>
      <c r="B174" s="246"/>
      <c r="C174" s="247"/>
      <c r="D174" s="226" t="s">
        <v>228</v>
      </c>
      <c r="E174" s="248" t="s">
        <v>19</v>
      </c>
      <c r="F174" s="249" t="s">
        <v>1317</v>
      </c>
      <c r="G174" s="247"/>
      <c r="H174" s="250">
        <v>0.98999999999999999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228</v>
      </c>
      <c r="AU174" s="256" t="s">
        <v>84</v>
      </c>
      <c r="AV174" s="14" t="s">
        <v>84</v>
      </c>
      <c r="AW174" s="14" t="s">
        <v>37</v>
      </c>
      <c r="AX174" s="14" t="s">
        <v>75</v>
      </c>
      <c r="AY174" s="256" t="s">
        <v>137</v>
      </c>
    </row>
    <row r="175" s="14" customFormat="1">
      <c r="A175" s="14"/>
      <c r="B175" s="246"/>
      <c r="C175" s="247"/>
      <c r="D175" s="226" t="s">
        <v>228</v>
      </c>
      <c r="E175" s="248" t="s">
        <v>19</v>
      </c>
      <c r="F175" s="249" t="s">
        <v>1318</v>
      </c>
      <c r="G175" s="247"/>
      <c r="H175" s="250">
        <v>6.5099999999999998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228</v>
      </c>
      <c r="AU175" s="256" t="s">
        <v>84</v>
      </c>
      <c r="AV175" s="14" t="s">
        <v>84</v>
      </c>
      <c r="AW175" s="14" t="s">
        <v>37</v>
      </c>
      <c r="AX175" s="14" t="s">
        <v>75</v>
      </c>
      <c r="AY175" s="256" t="s">
        <v>137</v>
      </c>
    </row>
    <row r="176" s="14" customFormat="1">
      <c r="A176" s="14"/>
      <c r="B176" s="246"/>
      <c r="C176" s="247"/>
      <c r="D176" s="226" t="s">
        <v>228</v>
      </c>
      <c r="E176" s="248" t="s">
        <v>19</v>
      </c>
      <c r="F176" s="249" t="s">
        <v>1319</v>
      </c>
      <c r="G176" s="247"/>
      <c r="H176" s="250">
        <v>2.1600000000000001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228</v>
      </c>
      <c r="AU176" s="256" t="s">
        <v>84</v>
      </c>
      <c r="AV176" s="14" t="s">
        <v>84</v>
      </c>
      <c r="AW176" s="14" t="s">
        <v>37</v>
      </c>
      <c r="AX176" s="14" t="s">
        <v>75</v>
      </c>
      <c r="AY176" s="256" t="s">
        <v>137</v>
      </c>
    </row>
    <row r="177" s="14" customFormat="1">
      <c r="A177" s="14"/>
      <c r="B177" s="246"/>
      <c r="C177" s="247"/>
      <c r="D177" s="226" t="s">
        <v>228</v>
      </c>
      <c r="E177" s="248" t="s">
        <v>19</v>
      </c>
      <c r="F177" s="249" t="s">
        <v>1320</v>
      </c>
      <c r="G177" s="247"/>
      <c r="H177" s="250">
        <v>3.6000000000000001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228</v>
      </c>
      <c r="AU177" s="256" t="s">
        <v>84</v>
      </c>
      <c r="AV177" s="14" t="s">
        <v>84</v>
      </c>
      <c r="AW177" s="14" t="s">
        <v>37</v>
      </c>
      <c r="AX177" s="14" t="s">
        <v>75</v>
      </c>
      <c r="AY177" s="256" t="s">
        <v>137</v>
      </c>
    </row>
    <row r="178" s="14" customFormat="1">
      <c r="A178" s="14"/>
      <c r="B178" s="246"/>
      <c r="C178" s="247"/>
      <c r="D178" s="226" t="s">
        <v>228</v>
      </c>
      <c r="E178" s="248" t="s">
        <v>19</v>
      </c>
      <c r="F178" s="249" t="s">
        <v>1321</v>
      </c>
      <c r="G178" s="247"/>
      <c r="H178" s="250">
        <v>1.6200000000000001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228</v>
      </c>
      <c r="AU178" s="256" t="s">
        <v>84</v>
      </c>
      <c r="AV178" s="14" t="s">
        <v>84</v>
      </c>
      <c r="AW178" s="14" t="s">
        <v>37</v>
      </c>
      <c r="AX178" s="14" t="s">
        <v>75</v>
      </c>
      <c r="AY178" s="256" t="s">
        <v>137</v>
      </c>
    </row>
    <row r="179" s="14" customFormat="1">
      <c r="A179" s="14"/>
      <c r="B179" s="246"/>
      <c r="C179" s="247"/>
      <c r="D179" s="226" t="s">
        <v>228</v>
      </c>
      <c r="E179" s="248" t="s">
        <v>19</v>
      </c>
      <c r="F179" s="249" t="s">
        <v>1322</v>
      </c>
      <c r="G179" s="247"/>
      <c r="H179" s="250">
        <v>2.754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228</v>
      </c>
      <c r="AU179" s="256" t="s">
        <v>84</v>
      </c>
      <c r="AV179" s="14" t="s">
        <v>84</v>
      </c>
      <c r="AW179" s="14" t="s">
        <v>37</v>
      </c>
      <c r="AX179" s="14" t="s">
        <v>75</v>
      </c>
      <c r="AY179" s="256" t="s">
        <v>137</v>
      </c>
    </row>
    <row r="180" s="14" customFormat="1">
      <c r="A180" s="14"/>
      <c r="B180" s="246"/>
      <c r="C180" s="247"/>
      <c r="D180" s="226" t="s">
        <v>228</v>
      </c>
      <c r="E180" s="248" t="s">
        <v>19</v>
      </c>
      <c r="F180" s="249" t="s">
        <v>1323</v>
      </c>
      <c r="G180" s="247"/>
      <c r="H180" s="250">
        <v>4.4880000000000004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228</v>
      </c>
      <c r="AU180" s="256" t="s">
        <v>84</v>
      </c>
      <c r="AV180" s="14" t="s">
        <v>84</v>
      </c>
      <c r="AW180" s="14" t="s">
        <v>37</v>
      </c>
      <c r="AX180" s="14" t="s">
        <v>75</v>
      </c>
      <c r="AY180" s="256" t="s">
        <v>137</v>
      </c>
    </row>
    <row r="181" s="14" customFormat="1">
      <c r="A181" s="14"/>
      <c r="B181" s="246"/>
      <c r="C181" s="247"/>
      <c r="D181" s="226" t="s">
        <v>228</v>
      </c>
      <c r="E181" s="248" t="s">
        <v>19</v>
      </c>
      <c r="F181" s="249" t="s">
        <v>1324</v>
      </c>
      <c r="G181" s="247"/>
      <c r="H181" s="250">
        <v>1.75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228</v>
      </c>
      <c r="AU181" s="256" t="s">
        <v>84</v>
      </c>
      <c r="AV181" s="14" t="s">
        <v>84</v>
      </c>
      <c r="AW181" s="14" t="s">
        <v>37</v>
      </c>
      <c r="AX181" s="14" t="s">
        <v>75</v>
      </c>
      <c r="AY181" s="256" t="s">
        <v>137</v>
      </c>
    </row>
    <row r="182" s="14" customFormat="1">
      <c r="A182" s="14"/>
      <c r="B182" s="246"/>
      <c r="C182" s="247"/>
      <c r="D182" s="226" t="s">
        <v>228</v>
      </c>
      <c r="E182" s="248" t="s">
        <v>19</v>
      </c>
      <c r="F182" s="249" t="s">
        <v>1325</v>
      </c>
      <c r="G182" s="247"/>
      <c r="H182" s="250">
        <v>4.0389999999999997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228</v>
      </c>
      <c r="AU182" s="256" t="s">
        <v>84</v>
      </c>
      <c r="AV182" s="14" t="s">
        <v>84</v>
      </c>
      <c r="AW182" s="14" t="s">
        <v>37</v>
      </c>
      <c r="AX182" s="14" t="s">
        <v>75</v>
      </c>
      <c r="AY182" s="256" t="s">
        <v>137</v>
      </c>
    </row>
    <row r="183" s="14" customFormat="1">
      <c r="A183" s="14"/>
      <c r="B183" s="246"/>
      <c r="C183" s="247"/>
      <c r="D183" s="226" t="s">
        <v>228</v>
      </c>
      <c r="E183" s="248" t="s">
        <v>19</v>
      </c>
      <c r="F183" s="249" t="s">
        <v>1326</v>
      </c>
      <c r="G183" s="247"/>
      <c r="H183" s="250">
        <v>5.5279999999999996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228</v>
      </c>
      <c r="AU183" s="256" t="s">
        <v>84</v>
      </c>
      <c r="AV183" s="14" t="s">
        <v>84</v>
      </c>
      <c r="AW183" s="14" t="s">
        <v>37</v>
      </c>
      <c r="AX183" s="14" t="s">
        <v>75</v>
      </c>
      <c r="AY183" s="256" t="s">
        <v>137</v>
      </c>
    </row>
    <row r="184" s="14" customFormat="1">
      <c r="A184" s="14"/>
      <c r="B184" s="246"/>
      <c r="C184" s="247"/>
      <c r="D184" s="226" t="s">
        <v>228</v>
      </c>
      <c r="E184" s="248" t="s">
        <v>19</v>
      </c>
      <c r="F184" s="249" t="s">
        <v>1327</v>
      </c>
      <c r="G184" s="247"/>
      <c r="H184" s="250">
        <v>4.1619999999999999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228</v>
      </c>
      <c r="AU184" s="256" t="s">
        <v>84</v>
      </c>
      <c r="AV184" s="14" t="s">
        <v>84</v>
      </c>
      <c r="AW184" s="14" t="s">
        <v>37</v>
      </c>
      <c r="AX184" s="14" t="s">
        <v>75</v>
      </c>
      <c r="AY184" s="256" t="s">
        <v>137</v>
      </c>
    </row>
    <row r="185" s="14" customFormat="1">
      <c r="A185" s="14"/>
      <c r="B185" s="246"/>
      <c r="C185" s="247"/>
      <c r="D185" s="226" t="s">
        <v>228</v>
      </c>
      <c r="E185" s="248" t="s">
        <v>19</v>
      </c>
      <c r="F185" s="249" t="s">
        <v>1328</v>
      </c>
      <c r="G185" s="247"/>
      <c r="H185" s="250">
        <v>4.8760000000000003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228</v>
      </c>
      <c r="AU185" s="256" t="s">
        <v>84</v>
      </c>
      <c r="AV185" s="14" t="s">
        <v>84</v>
      </c>
      <c r="AW185" s="14" t="s">
        <v>37</v>
      </c>
      <c r="AX185" s="14" t="s">
        <v>75</v>
      </c>
      <c r="AY185" s="256" t="s">
        <v>137</v>
      </c>
    </row>
    <row r="186" s="14" customFormat="1">
      <c r="A186" s="14"/>
      <c r="B186" s="246"/>
      <c r="C186" s="247"/>
      <c r="D186" s="226" t="s">
        <v>228</v>
      </c>
      <c r="E186" s="248" t="s">
        <v>19</v>
      </c>
      <c r="F186" s="249" t="s">
        <v>1329</v>
      </c>
      <c r="G186" s="247"/>
      <c r="H186" s="250">
        <v>10.975</v>
      </c>
      <c r="I186" s="251"/>
      <c r="J186" s="247"/>
      <c r="K186" s="247"/>
      <c r="L186" s="252"/>
      <c r="M186" s="253"/>
      <c r="N186" s="254"/>
      <c r="O186" s="254"/>
      <c r="P186" s="254"/>
      <c r="Q186" s="254"/>
      <c r="R186" s="254"/>
      <c r="S186" s="254"/>
      <c r="T186" s="25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6" t="s">
        <v>228</v>
      </c>
      <c r="AU186" s="256" t="s">
        <v>84</v>
      </c>
      <c r="AV186" s="14" t="s">
        <v>84</v>
      </c>
      <c r="AW186" s="14" t="s">
        <v>37</v>
      </c>
      <c r="AX186" s="14" t="s">
        <v>75</v>
      </c>
      <c r="AY186" s="256" t="s">
        <v>137</v>
      </c>
    </row>
    <row r="187" s="14" customFormat="1">
      <c r="A187" s="14"/>
      <c r="B187" s="246"/>
      <c r="C187" s="247"/>
      <c r="D187" s="226" t="s">
        <v>228</v>
      </c>
      <c r="E187" s="248" t="s">
        <v>19</v>
      </c>
      <c r="F187" s="249" t="s">
        <v>1330</v>
      </c>
      <c r="G187" s="247"/>
      <c r="H187" s="250">
        <v>3.0190000000000001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228</v>
      </c>
      <c r="AU187" s="256" t="s">
        <v>84</v>
      </c>
      <c r="AV187" s="14" t="s">
        <v>84</v>
      </c>
      <c r="AW187" s="14" t="s">
        <v>37</v>
      </c>
      <c r="AX187" s="14" t="s">
        <v>75</v>
      </c>
      <c r="AY187" s="256" t="s">
        <v>137</v>
      </c>
    </row>
    <row r="188" s="13" customFormat="1">
      <c r="A188" s="13"/>
      <c r="B188" s="236"/>
      <c r="C188" s="237"/>
      <c r="D188" s="226" t="s">
        <v>228</v>
      </c>
      <c r="E188" s="238" t="s">
        <v>19</v>
      </c>
      <c r="F188" s="239" t="s">
        <v>1331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228</v>
      </c>
      <c r="AU188" s="245" t="s">
        <v>84</v>
      </c>
      <c r="AV188" s="13" t="s">
        <v>82</v>
      </c>
      <c r="AW188" s="13" t="s">
        <v>37</v>
      </c>
      <c r="AX188" s="13" t="s">
        <v>75</v>
      </c>
      <c r="AY188" s="245" t="s">
        <v>137</v>
      </c>
    </row>
    <row r="189" s="14" customFormat="1">
      <c r="A189" s="14"/>
      <c r="B189" s="246"/>
      <c r="C189" s="247"/>
      <c r="D189" s="226" t="s">
        <v>228</v>
      </c>
      <c r="E189" s="248" t="s">
        <v>19</v>
      </c>
      <c r="F189" s="249" t="s">
        <v>1332</v>
      </c>
      <c r="G189" s="247"/>
      <c r="H189" s="250">
        <v>600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228</v>
      </c>
      <c r="AU189" s="256" t="s">
        <v>84</v>
      </c>
      <c r="AV189" s="14" t="s">
        <v>84</v>
      </c>
      <c r="AW189" s="14" t="s">
        <v>37</v>
      </c>
      <c r="AX189" s="14" t="s">
        <v>75</v>
      </c>
      <c r="AY189" s="256" t="s">
        <v>137</v>
      </c>
    </row>
    <row r="190" s="16" customFormat="1">
      <c r="A190" s="16"/>
      <c r="B190" s="280"/>
      <c r="C190" s="281"/>
      <c r="D190" s="226" t="s">
        <v>228</v>
      </c>
      <c r="E190" s="282" t="s">
        <v>19</v>
      </c>
      <c r="F190" s="283" t="s">
        <v>1309</v>
      </c>
      <c r="G190" s="281"/>
      <c r="H190" s="284">
        <v>697.31299999999999</v>
      </c>
      <c r="I190" s="285"/>
      <c r="J190" s="281"/>
      <c r="K190" s="281"/>
      <c r="L190" s="286"/>
      <c r="M190" s="287"/>
      <c r="N190" s="288"/>
      <c r="O190" s="288"/>
      <c r="P190" s="288"/>
      <c r="Q190" s="288"/>
      <c r="R190" s="288"/>
      <c r="S190" s="288"/>
      <c r="T190" s="289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T190" s="290" t="s">
        <v>228</v>
      </c>
      <c r="AU190" s="290" t="s">
        <v>84</v>
      </c>
      <c r="AV190" s="16" t="s">
        <v>151</v>
      </c>
      <c r="AW190" s="16" t="s">
        <v>37</v>
      </c>
      <c r="AX190" s="16" t="s">
        <v>75</v>
      </c>
      <c r="AY190" s="290" t="s">
        <v>137</v>
      </c>
    </row>
    <row r="191" s="15" customFormat="1">
      <c r="A191" s="15"/>
      <c r="B191" s="257"/>
      <c r="C191" s="258"/>
      <c r="D191" s="226" t="s">
        <v>228</v>
      </c>
      <c r="E191" s="259" t="s">
        <v>19</v>
      </c>
      <c r="F191" s="260" t="s">
        <v>237</v>
      </c>
      <c r="G191" s="258"/>
      <c r="H191" s="261">
        <v>1031.385</v>
      </c>
      <c r="I191" s="262"/>
      <c r="J191" s="258"/>
      <c r="K191" s="258"/>
      <c r="L191" s="263"/>
      <c r="M191" s="264"/>
      <c r="N191" s="265"/>
      <c r="O191" s="265"/>
      <c r="P191" s="265"/>
      <c r="Q191" s="265"/>
      <c r="R191" s="265"/>
      <c r="S191" s="265"/>
      <c r="T191" s="266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67" t="s">
        <v>228</v>
      </c>
      <c r="AU191" s="267" t="s">
        <v>84</v>
      </c>
      <c r="AV191" s="15" t="s">
        <v>155</v>
      </c>
      <c r="AW191" s="15" t="s">
        <v>37</v>
      </c>
      <c r="AX191" s="15" t="s">
        <v>82</v>
      </c>
      <c r="AY191" s="267" t="s">
        <v>137</v>
      </c>
    </row>
    <row r="192" s="2" customFormat="1" ht="21.75" customHeight="1">
      <c r="A192" s="39"/>
      <c r="B192" s="40"/>
      <c r="C192" s="213" t="s">
        <v>8</v>
      </c>
      <c r="D192" s="213" t="s">
        <v>140</v>
      </c>
      <c r="E192" s="214" t="s">
        <v>1333</v>
      </c>
      <c r="F192" s="215" t="s">
        <v>1334</v>
      </c>
      <c r="G192" s="216" t="s">
        <v>1244</v>
      </c>
      <c r="H192" s="217">
        <v>1251.3299999999999</v>
      </c>
      <c r="I192" s="218"/>
      <c r="J192" s="219">
        <f>ROUND(I192*H192,2)</f>
        <v>0</v>
      </c>
      <c r="K192" s="215" t="s">
        <v>19</v>
      </c>
      <c r="L192" s="45"/>
      <c r="M192" s="220" t="s">
        <v>19</v>
      </c>
      <c r="N192" s="221" t="s">
        <v>46</v>
      </c>
      <c r="O192" s="85"/>
      <c r="P192" s="222">
        <f>O192*H192</f>
        <v>0</v>
      </c>
      <c r="Q192" s="222">
        <v>0.026440000000000002</v>
      </c>
      <c r="R192" s="222">
        <f>Q192*H192</f>
        <v>33.085165199999999</v>
      </c>
      <c r="S192" s="222">
        <v>0</v>
      </c>
      <c r="T192" s="223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24" t="s">
        <v>155</v>
      </c>
      <c r="AT192" s="224" t="s">
        <v>140</v>
      </c>
      <c r="AU192" s="224" t="s">
        <v>84</v>
      </c>
      <c r="AY192" s="18" t="s">
        <v>137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8" t="s">
        <v>82</v>
      </c>
      <c r="BK192" s="225">
        <f>ROUND(I192*H192,2)</f>
        <v>0</v>
      </c>
      <c r="BL192" s="18" t="s">
        <v>155</v>
      </c>
      <c r="BM192" s="224" t="s">
        <v>1335</v>
      </c>
    </row>
    <row r="193" s="2" customFormat="1" ht="24.15" customHeight="1">
      <c r="A193" s="39"/>
      <c r="B193" s="40"/>
      <c r="C193" s="213" t="s">
        <v>205</v>
      </c>
      <c r="D193" s="213" t="s">
        <v>140</v>
      </c>
      <c r="E193" s="214" t="s">
        <v>1336</v>
      </c>
      <c r="F193" s="215" t="s">
        <v>1337</v>
      </c>
      <c r="G193" s="216" t="s">
        <v>226</v>
      </c>
      <c r="H193" s="217">
        <v>4</v>
      </c>
      <c r="I193" s="218"/>
      <c r="J193" s="219">
        <f>ROUND(I193*H193,2)</f>
        <v>0</v>
      </c>
      <c r="K193" s="215" t="s">
        <v>282</v>
      </c>
      <c r="L193" s="45"/>
      <c r="M193" s="220" t="s">
        <v>19</v>
      </c>
      <c r="N193" s="221" t="s">
        <v>46</v>
      </c>
      <c r="O193" s="85"/>
      <c r="P193" s="222">
        <f>O193*H193</f>
        <v>0</v>
      </c>
      <c r="Q193" s="222">
        <v>0.025159999999999998</v>
      </c>
      <c r="R193" s="222">
        <f>Q193*H193</f>
        <v>0.10063999999999999</v>
      </c>
      <c r="S193" s="222">
        <v>0</v>
      </c>
      <c r="T193" s="223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155</v>
      </c>
      <c r="AT193" s="224" t="s">
        <v>140</v>
      </c>
      <c r="AU193" s="224" t="s">
        <v>84</v>
      </c>
      <c r="AY193" s="18" t="s">
        <v>137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155</v>
      </c>
      <c r="BM193" s="224" t="s">
        <v>1338</v>
      </c>
    </row>
    <row r="194" s="2" customFormat="1">
      <c r="A194" s="39"/>
      <c r="B194" s="40"/>
      <c r="C194" s="41"/>
      <c r="D194" s="268" t="s">
        <v>284</v>
      </c>
      <c r="E194" s="41"/>
      <c r="F194" s="269" t="s">
        <v>1339</v>
      </c>
      <c r="G194" s="41"/>
      <c r="H194" s="41"/>
      <c r="I194" s="228"/>
      <c r="J194" s="41"/>
      <c r="K194" s="41"/>
      <c r="L194" s="45"/>
      <c r="M194" s="229"/>
      <c r="N194" s="230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284</v>
      </c>
      <c r="AU194" s="18" t="s">
        <v>84</v>
      </c>
    </row>
    <row r="195" s="13" customFormat="1">
      <c r="A195" s="13"/>
      <c r="B195" s="236"/>
      <c r="C195" s="237"/>
      <c r="D195" s="226" t="s">
        <v>228</v>
      </c>
      <c r="E195" s="238" t="s">
        <v>19</v>
      </c>
      <c r="F195" s="239" t="s">
        <v>1340</v>
      </c>
      <c r="G195" s="237"/>
      <c r="H195" s="238" t="s">
        <v>19</v>
      </c>
      <c r="I195" s="240"/>
      <c r="J195" s="237"/>
      <c r="K195" s="237"/>
      <c r="L195" s="241"/>
      <c r="M195" s="242"/>
      <c r="N195" s="243"/>
      <c r="O195" s="243"/>
      <c r="P195" s="243"/>
      <c r="Q195" s="243"/>
      <c r="R195" s="243"/>
      <c r="S195" s="243"/>
      <c r="T195" s="24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5" t="s">
        <v>228</v>
      </c>
      <c r="AU195" s="245" t="s">
        <v>84</v>
      </c>
      <c r="AV195" s="13" t="s">
        <v>82</v>
      </c>
      <c r="AW195" s="13" t="s">
        <v>37</v>
      </c>
      <c r="AX195" s="13" t="s">
        <v>75</v>
      </c>
      <c r="AY195" s="245" t="s">
        <v>137</v>
      </c>
    </row>
    <row r="196" s="13" customFormat="1">
      <c r="A196" s="13"/>
      <c r="B196" s="236"/>
      <c r="C196" s="237"/>
      <c r="D196" s="226" t="s">
        <v>228</v>
      </c>
      <c r="E196" s="238" t="s">
        <v>19</v>
      </c>
      <c r="F196" s="239" t="s">
        <v>1247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228</v>
      </c>
      <c r="AU196" s="245" t="s">
        <v>84</v>
      </c>
      <c r="AV196" s="13" t="s">
        <v>82</v>
      </c>
      <c r="AW196" s="13" t="s">
        <v>37</v>
      </c>
      <c r="AX196" s="13" t="s">
        <v>75</v>
      </c>
      <c r="AY196" s="245" t="s">
        <v>137</v>
      </c>
    </row>
    <row r="197" s="14" customFormat="1">
      <c r="A197" s="14"/>
      <c r="B197" s="246"/>
      <c r="C197" s="247"/>
      <c r="D197" s="226" t="s">
        <v>228</v>
      </c>
      <c r="E197" s="248" t="s">
        <v>19</v>
      </c>
      <c r="F197" s="249" t="s">
        <v>84</v>
      </c>
      <c r="G197" s="247"/>
      <c r="H197" s="250">
        <v>2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228</v>
      </c>
      <c r="AU197" s="256" t="s">
        <v>84</v>
      </c>
      <c r="AV197" s="14" t="s">
        <v>84</v>
      </c>
      <c r="AW197" s="14" t="s">
        <v>37</v>
      </c>
      <c r="AX197" s="14" t="s">
        <v>75</v>
      </c>
      <c r="AY197" s="256" t="s">
        <v>137</v>
      </c>
    </row>
    <row r="198" s="13" customFormat="1">
      <c r="A198" s="13"/>
      <c r="B198" s="236"/>
      <c r="C198" s="237"/>
      <c r="D198" s="226" t="s">
        <v>228</v>
      </c>
      <c r="E198" s="238" t="s">
        <v>19</v>
      </c>
      <c r="F198" s="239" t="s">
        <v>1251</v>
      </c>
      <c r="G198" s="237"/>
      <c r="H198" s="238" t="s">
        <v>19</v>
      </c>
      <c r="I198" s="240"/>
      <c r="J198" s="237"/>
      <c r="K198" s="237"/>
      <c r="L198" s="241"/>
      <c r="M198" s="242"/>
      <c r="N198" s="243"/>
      <c r="O198" s="243"/>
      <c r="P198" s="243"/>
      <c r="Q198" s="243"/>
      <c r="R198" s="243"/>
      <c r="S198" s="243"/>
      <c r="T198" s="24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5" t="s">
        <v>228</v>
      </c>
      <c r="AU198" s="245" t="s">
        <v>84</v>
      </c>
      <c r="AV198" s="13" t="s">
        <v>82</v>
      </c>
      <c r="AW198" s="13" t="s">
        <v>37</v>
      </c>
      <c r="AX198" s="13" t="s">
        <v>75</v>
      </c>
      <c r="AY198" s="245" t="s">
        <v>137</v>
      </c>
    </row>
    <row r="199" s="14" customFormat="1">
      <c r="A199" s="14"/>
      <c r="B199" s="246"/>
      <c r="C199" s="247"/>
      <c r="D199" s="226" t="s">
        <v>228</v>
      </c>
      <c r="E199" s="248" t="s">
        <v>19</v>
      </c>
      <c r="F199" s="249" t="s">
        <v>84</v>
      </c>
      <c r="G199" s="247"/>
      <c r="H199" s="250">
        <v>2</v>
      </c>
      <c r="I199" s="251"/>
      <c r="J199" s="247"/>
      <c r="K199" s="247"/>
      <c r="L199" s="252"/>
      <c r="M199" s="253"/>
      <c r="N199" s="254"/>
      <c r="O199" s="254"/>
      <c r="P199" s="254"/>
      <c r="Q199" s="254"/>
      <c r="R199" s="254"/>
      <c r="S199" s="254"/>
      <c r="T199" s="25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6" t="s">
        <v>228</v>
      </c>
      <c r="AU199" s="256" t="s">
        <v>84</v>
      </c>
      <c r="AV199" s="14" t="s">
        <v>84</v>
      </c>
      <c r="AW199" s="14" t="s">
        <v>37</v>
      </c>
      <c r="AX199" s="14" t="s">
        <v>75</v>
      </c>
      <c r="AY199" s="256" t="s">
        <v>137</v>
      </c>
    </row>
    <row r="200" s="15" customFormat="1">
      <c r="A200" s="15"/>
      <c r="B200" s="257"/>
      <c r="C200" s="258"/>
      <c r="D200" s="226" t="s">
        <v>228</v>
      </c>
      <c r="E200" s="259" t="s">
        <v>19</v>
      </c>
      <c r="F200" s="260" t="s">
        <v>237</v>
      </c>
      <c r="G200" s="258"/>
      <c r="H200" s="261">
        <v>4</v>
      </c>
      <c r="I200" s="262"/>
      <c r="J200" s="258"/>
      <c r="K200" s="258"/>
      <c r="L200" s="263"/>
      <c r="M200" s="264"/>
      <c r="N200" s="265"/>
      <c r="O200" s="265"/>
      <c r="P200" s="265"/>
      <c r="Q200" s="265"/>
      <c r="R200" s="265"/>
      <c r="S200" s="265"/>
      <c r="T200" s="266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7" t="s">
        <v>228</v>
      </c>
      <c r="AU200" s="267" t="s">
        <v>84</v>
      </c>
      <c r="AV200" s="15" t="s">
        <v>155</v>
      </c>
      <c r="AW200" s="15" t="s">
        <v>37</v>
      </c>
      <c r="AX200" s="15" t="s">
        <v>82</v>
      </c>
      <c r="AY200" s="267" t="s">
        <v>137</v>
      </c>
    </row>
    <row r="201" s="2" customFormat="1" ht="16.5" customHeight="1">
      <c r="A201" s="39"/>
      <c r="B201" s="40"/>
      <c r="C201" s="270" t="s">
        <v>189</v>
      </c>
      <c r="D201" s="270" t="s">
        <v>286</v>
      </c>
      <c r="E201" s="271" t="s">
        <v>1341</v>
      </c>
      <c r="F201" s="272" t="s">
        <v>1342</v>
      </c>
      <c r="G201" s="273" t="s">
        <v>226</v>
      </c>
      <c r="H201" s="274">
        <v>4</v>
      </c>
      <c r="I201" s="275"/>
      <c r="J201" s="276">
        <f>ROUND(I201*H201,2)</f>
        <v>0</v>
      </c>
      <c r="K201" s="272" t="s">
        <v>282</v>
      </c>
      <c r="L201" s="277"/>
      <c r="M201" s="278" t="s">
        <v>19</v>
      </c>
      <c r="N201" s="279" t="s">
        <v>46</v>
      </c>
      <c r="O201" s="85"/>
      <c r="P201" s="222">
        <f>O201*H201</f>
        <v>0</v>
      </c>
      <c r="Q201" s="222">
        <v>0.00109</v>
      </c>
      <c r="R201" s="222">
        <f>Q201*H201</f>
        <v>0.0043600000000000002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171</v>
      </c>
      <c r="AT201" s="224" t="s">
        <v>286</v>
      </c>
      <c r="AU201" s="224" t="s">
        <v>84</v>
      </c>
      <c r="AY201" s="18" t="s">
        <v>137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155</v>
      </c>
      <c r="BM201" s="224" t="s">
        <v>1343</v>
      </c>
    </row>
    <row r="202" s="12" customFormat="1" ht="22.8" customHeight="1">
      <c r="A202" s="12"/>
      <c r="B202" s="197"/>
      <c r="C202" s="198"/>
      <c r="D202" s="199" t="s">
        <v>74</v>
      </c>
      <c r="E202" s="211" t="s">
        <v>175</v>
      </c>
      <c r="F202" s="211" t="s">
        <v>1344</v>
      </c>
      <c r="G202" s="198"/>
      <c r="H202" s="198"/>
      <c r="I202" s="201"/>
      <c r="J202" s="212">
        <f>BK202</f>
        <v>0</v>
      </c>
      <c r="K202" s="198"/>
      <c r="L202" s="203"/>
      <c r="M202" s="204"/>
      <c r="N202" s="205"/>
      <c r="O202" s="205"/>
      <c r="P202" s="206">
        <f>SUM(P203:P244)</f>
        <v>0</v>
      </c>
      <c r="Q202" s="205"/>
      <c r="R202" s="206">
        <f>SUM(R203:R244)</f>
        <v>0.062992880000000001</v>
      </c>
      <c r="S202" s="205"/>
      <c r="T202" s="207">
        <f>SUM(T203:T244)</f>
        <v>0.087500000000000008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8" t="s">
        <v>82</v>
      </c>
      <c r="AT202" s="209" t="s">
        <v>74</v>
      </c>
      <c r="AU202" s="209" t="s">
        <v>82</v>
      </c>
      <c r="AY202" s="208" t="s">
        <v>137</v>
      </c>
      <c r="BK202" s="210">
        <f>SUM(BK203:BK244)</f>
        <v>0</v>
      </c>
    </row>
    <row r="203" s="2" customFormat="1" ht="37.8" customHeight="1">
      <c r="A203" s="39"/>
      <c r="B203" s="40"/>
      <c r="C203" s="213" t="s">
        <v>241</v>
      </c>
      <c r="D203" s="213" t="s">
        <v>140</v>
      </c>
      <c r="E203" s="214" t="s">
        <v>1345</v>
      </c>
      <c r="F203" s="215" t="s">
        <v>1346</v>
      </c>
      <c r="G203" s="216" t="s">
        <v>1244</v>
      </c>
      <c r="H203" s="217">
        <v>2502.6599999999999</v>
      </c>
      <c r="I203" s="218"/>
      <c r="J203" s="219">
        <f>ROUND(I203*H203,2)</f>
        <v>0</v>
      </c>
      <c r="K203" s="215" t="s">
        <v>282</v>
      </c>
      <c r="L203" s="45"/>
      <c r="M203" s="220" t="s">
        <v>19</v>
      </c>
      <c r="N203" s="221" t="s">
        <v>46</v>
      </c>
      <c r="O203" s="85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24" t="s">
        <v>155</v>
      </c>
      <c r="AT203" s="224" t="s">
        <v>140</v>
      </c>
      <c r="AU203" s="224" t="s">
        <v>84</v>
      </c>
      <c r="AY203" s="18" t="s">
        <v>137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8" t="s">
        <v>82</v>
      </c>
      <c r="BK203" s="225">
        <f>ROUND(I203*H203,2)</f>
        <v>0</v>
      </c>
      <c r="BL203" s="18" t="s">
        <v>155</v>
      </c>
      <c r="BM203" s="224" t="s">
        <v>1347</v>
      </c>
    </row>
    <row r="204" s="2" customFormat="1">
      <c r="A204" s="39"/>
      <c r="B204" s="40"/>
      <c r="C204" s="41"/>
      <c r="D204" s="268" t="s">
        <v>284</v>
      </c>
      <c r="E204" s="41"/>
      <c r="F204" s="269" t="s">
        <v>1348</v>
      </c>
      <c r="G204" s="41"/>
      <c r="H204" s="41"/>
      <c r="I204" s="228"/>
      <c r="J204" s="41"/>
      <c r="K204" s="41"/>
      <c r="L204" s="45"/>
      <c r="M204" s="229"/>
      <c r="N204" s="230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284</v>
      </c>
      <c r="AU204" s="18" t="s">
        <v>84</v>
      </c>
    </row>
    <row r="205" s="13" customFormat="1">
      <c r="A205" s="13"/>
      <c r="B205" s="236"/>
      <c r="C205" s="237"/>
      <c r="D205" s="226" t="s">
        <v>228</v>
      </c>
      <c r="E205" s="238" t="s">
        <v>19</v>
      </c>
      <c r="F205" s="239" t="s">
        <v>1247</v>
      </c>
      <c r="G205" s="237"/>
      <c r="H205" s="238" t="s">
        <v>19</v>
      </c>
      <c r="I205" s="240"/>
      <c r="J205" s="237"/>
      <c r="K205" s="237"/>
      <c r="L205" s="241"/>
      <c r="M205" s="242"/>
      <c r="N205" s="243"/>
      <c r="O205" s="243"/>
      <c r="P205" s="243"/>
      <c r="Q205" s="243"/>
      <c r="R205" s="243"/>
      <c r="S205" s="243"/>
      <c r="T205" s="24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5" t="s">
        <v>228</v>
      </c>
      <c r="AU205" s="245" t="s">
        <v>84</v>
      </c>
      <c r="AV205" s="13" t="s">
        <v>82</v>
      </c>
      <c r="AW205" s="13" t="s">
        <v>37</v>
      </c>
      <c r="AX205" s="13" t="s">
        <v>75</v>
      </c>
      <c r="AY205" s="245" t="s">
        <v>137</v>
      </c>
    </row>
    <row r="206" s="14" customFormat="1">
      <c r="A206" s="14"/>
      <c r="B206" s="246"/>
      <c r="C206" s="247"/>
      <c r="D206" s="226" t="s">
        <v>228</v>
      </c>
      <c r="E206" s="248" t="s">
        <v>19</v>
      </c>
      <c r="F206" s="249" t="s">
        <v>1349</v>
      </c>
      <c r="G206" s="247"/>
      <c r="H206" s="250">
        <v>126.23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228</v>
      </c>
      <c r="AU206" s="256" t="s">
        <v>84</v>
      </c>
      <c r="AV206" s="14" t="s">
        <v>84</v>
      </c>
      <c r="AW206" s="14" t="s">
        <v>37</v>
      </c>
      <c r="AX206" s="14" t="s">
        <v>75</v>
      </c>
      <c r="AY206" s="256" t="s">
        <v>137</v>
      </c>
    </row>
    <row r="207" s="14" customFormat="1">
      <c r="A207" s="14"/>
      <c r="B207" s="246"/>
      <c r="C207" s="247"/>
      <c r="D207" s="226" t="s">
        <v>228</v>
      </c>
      <c r="E207" s="248" t="s">
        <v>19</v>
      </c>
      <c r="F207" s="249" t="s">
        <v>1350</v>
      </c>
      <c r="G207" s="247"/>
      <c r="H207" s="250">
        <v>47.789999999999999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228</v>
      </c>
      <c r="AU207" s="256" t="s">
        <v>84</v>
      </c>
      <c r="AV207" s="14" t="s">
        <v>84</v>
      </c>
      <c r="AW207" s="14" t="s">
        <v>37</v>
      </c>
      <c r="AX207" s="14" t="s">
        <v>75</v>
      </c>
      <c r="AY207" s="256" t="s">
        <v>137</v>
      </c>
    </row>
    <row r="208" s="14" customFormat="1">
      <c r="A208" s="14"/>
      <c r="B208" s="246"/>
      <c r="C208" s="247"/>
      <c r="D208" s="226" t="s">
        <v>228</v>
      </c>
      <c r="E208" s="248" t="s">
        <v>19</v>
      </c>
      <c r="F208" s="249" t="s">
        <v>1351</v>
      </c>
      <c r="G208" s="247"/>
      <c r="H208" s="250">
        <v>211.91</v>
      </c>
      <c r="I208" s="251"/>
      <c r="J208" s="247"/>
      <c r="K208" s="247"/>
      <c r="L208" s="252"/>
      <c r="M208" s="253"/>
      <c r="N208" s="254"/>
      <c r="O208" s="254"/>
      <c r="P208" s="254"/>
      <c r="Q208" s="254"/>
      <c r="R208" s="254"/>
      <c r="S208" s="254"/>
      <c r="T208" s="25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6" t="s">
        <v>228</v>
      </c>
      <c r="AU208" s="256" t="s">
        <v>84</v>
      </c>
      <c r="AV208" s="14" t="s">
        <v>84</v>
      </c>
      <c r="AW208" s="14" t="s">
        <v>37</v>
      </c>
      <c r="AX208" s="14" t="s">
        <v>75</v>
      </c>
      <c r="AY208" s="256" t="s">
        <v>137</v>
      </c>
    </row>
    <row r="209" s="14" customFormat="1">
      <c r="A209" s="14"/>
      <c r="B209" s="246"/>
      <c r="C209" s="247"/>
      <c r="D209" s="226" t="s">
        <v>228</v>
      </c>
      <c r="E209" s="248" t="s">
        <v>19</v>
      </c>
      <c r="F209" s="249" t="s">
        <v>1352</v>
      </c>
      <c r="G209" s="247"/>
      <c r="H209" s="250">
        <v>77.939999999999998</v>
      </c>
      <c r="I209" s="251"/>
      <c r="J209" s="247"/>
      <c r="K209" s="247"/>
      <c r="L209" s="252"/>
      <c r="M209" s="253"/>
      <c r="N209" s="254"/>
      <c r="O209" s="254"/>
      <c r="P209" s="254"/>
      <c r="Q209" s="254"/>
      <c r="R209" s="254"/>
      <c r="S209" s="254"/>
      <c r="T209" s="25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6" t="s">
        <v>228</v>
      </c>
      <c r="AU209" s="256" t="s">
        <v>84</v>
      </c>
      <c r="AV209" s="14" t="s">
        <v>84</v>
      </c>
      <c r="AW209" s="14" t="s">
        <v>37</v>
      </c>
      <c r="AX209" s="14" t="s">
        <v>75</v>
      </c>
      <c r="AY209" s="256" t="s">
        <v>137</v>
      </c>
    </row>
    <row r="210" s="14" customFormat="1">
      <c r="A210" s="14"/>
      <c r="B210" s="246"/>
      <c r="C210" s="247"/>
      <c r="D210" s="226" t="s">
        <v>228</v>
      </c>
      <c r="E210" s="248" t="s">
        <v>19</v>
      </c>
      <c r="F210" s="249" t="s">
        <v>1353</v>
      </c>
      <c r="G210" s="247"/>
      <c r="H210" s="250">
        <v>463.87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228</v>
      </c>
      <c r="AU210" s="256" t="s">
        <v>84</v>
      </c>
      <c r="AV210" s="14" t="s">
        <v>84</v>
      </c>
      <c r="AW210" s="14" t="s">
        <v>37</v>
      </c>
      <c r="AX210" s="14" t="s">
        <v>75</v>
      </c>
      <c r="AY210" s="256" t="s">
        <v>137</v>
      </c>
    </row>
    <row r="211" s="16" customFormat="1">
      <c r="A211" s="16"/>
      <c r="B211" s="280"/>
      <c r="C211" s="281"/>
      <c r="D211" s="226" t="s">
        <v>228</v>
      </c>
      <c r="E211" s="282" t="s">
        <v>19</v>
      </c>
      <c r="F211" s="283" t="s">
        <v>1309</v>
      </c>
      <c r="G211" s="281"/>
      <c r="H211" s="284">
        <v>927.74000000000001</v>
      </c>
      <c r="I211" s="285"/>
      <c r="J211" s="281"/>
      <c r="K211" s="281"/>
      <c r="L211" s="286"/>
      <c r="M211" s="287"/>
      <c r="N211" s="288"/>
      <c r="O211" s="288"/>
      <c r="P211" s="288"/>
      <c r="Q211" s="288"/>
      <c r="R211" s="288"/>
      <c r="S211" s="288"/>
      <c r="T211" s="289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90" t="s">
        <v>228</v>
      </c>
      <c r="AU211" s="290" t="s">
        <v>84</v>
      </c>
      <c r="AV211" s="16" t="s">
        <v>151</v>
      </c>
      <c r="AW211" s="16" t="s">
        <v>37</v>
      </c>
      <c r="AX211" s="16" t="s">
        <v>75</v>
      </c>
      <c r="AY211" s="290" t="s">
        <v>137</v>
      </c>
    </row>
    <row r="212" s="13" customFormat="1">
      <c r="A212" s="13"/>
      <c r="B212" s="236"/>
      <c r="C212" s="237"/>
      <c r="D212" s="226" t="s">
        <v>228</v>
      </c>
      <c r="E212" s="238" t="s">
        <v>19</v>
      </c>
      <c r="F212" s="239" t="s">
        <v>1251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228</v>
      </c>
      <c r="AU212" s="245" t="s">
        <v>84</v>
      </c>
      <c r="AV212" s="13" t="s">
        <v>82</v>
      </c>
      <c r="AW212" s="13" t="s">
        <v>37</v>
      </c>
      <c r="AX212" s="13" t="s">
        <v>75</v>
      </c>
      <c r="AY212" s="245" t="s">
        <v>137</v>
      </c>
    </row>
    <row r="213" s="14" customFormat="1">
      <c r="A213" s="14"/>
      <c r="B213" s="246"/>
      <c r="C213" s="247"/>
      <c r="D213" s="226" t="s">
        <v>228</v>
      </c>
      <c r="E213" s="248" t="s">
        <v>19</v>
      </c>
      <c r="F213" s="249" t="s">
        <v>1354</v>
      </c>
      <c r="G213" s="247"/>
      <c r="H213" s="250">
        <v>115.7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228</v>
      </c>
      <c r="AU213" s="256" t="s">
        <v>84</v>
      </c>
      <c r="AV213" s="14" t="s">
        <v>84</v>
      </c>
      <c r="AW213" s="14" t="s">
        <v>37</v>
      </c>
      <c r="AX213" s="14" t="s">
        <v>75</v>
      </c>
      <c r="AY213" s="256" t="s">
        <v>137</v>
      </c>
    </row>
    <row r="214" s="14" customFormat="1">
      <c r="A214" s="14"/>
      <c r="B214" s="246"/>
      <c r="C214" s="247"/>
      <c r="D214" s="226" t="s">
        <v>228</v>
      </c>
      <c r="E214" s="248" t="s">
        <v>19</v>
      </c>
      <c r="F214" s="249" t="s">
        <v>1355</v>
      </c>
      <c r="G214" s="247"/>
      <c r="H214" s="250">
        <v>427.63</v>
      </c>
      <c r="I214" s="251"/>
      <c r="J214" s="247"/>
      <c r="K214" s="247"/>
      <c r="L214" s="252"/>
      <c r="M214" s="253"/>
      <c r="N214" s="254"/>
      <c r="O214" s="254"/>
      <c r="P214" s="254"/>
      <c r="Q214" s="254"/>
      <c r="R214" s="254"/>
      <c r="S214" s="254"/>
      <c r="T214" s="25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6" t="s">
        <v>228</v>
      </c>
      <c r="AU214" s="256" t="s">
        <v>84</v>
      </c>
      <c r="AV214" s="14" t="s">
        <v>84</v>
      </c>
      <c r="AW214" s="14" t="s">
        <v>37</v>
      </c>
      <c r="AX214" s="14" t="s">
        <v>75</v>
      </c>
      <c r="AY214" s="256" t="s">
        <v>137</v>
      </c>
    </row>
    <row r="215" s="14" customFormat="1">
      <c r="A215" s="14"/>
      <c r="B215" s="246"/>
      <c r="C215" s="247"/>
      <c r="D215" s="226" t="s">
        <v>228</v>
      </c>
      <c r="E215" s="248" t="s">
        <v>19</v>
      </c>
      <c r="F215" s="249" t="s">
        <v>1356</v>
      </c>
      <c r="G215" s="247"/>
      <c r="H215" s="250">
        <v>68.079999999999998</v>
      </c>
      <c r="I215" s="251"/>
      <c r="J215" s="247"/>
      <c r="K215" s="247"/>
      <c r="L215" s="252"/>
      <c r="M215" s="253"/>
      <c r="N215" s="254"/>
      <c r="O215" s="254"/>
      <c r="P215" s="254"/>
      <c r="Q215" s="254"/>
      <c r="R215" s="254"/>
      <c r="S215" s="254"/>
      <c r="T215" s="25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6" t="s">
        <v>228</v>
      </c>
      <c r="AU215" s="256" t="s">
        <v>84</v>
      </c>
      <c r="AV215" s="14" t="s">
        <v>84</v>
      </c>
      <c r="AW215" s="14" t="s">
        <v>37</v>
      </c>
      <c r="AX215" s="14" t="s">
        <v>75</v>
      </c>
      <c r="AY215" s="256" t="s">
        <v>137</v>
      </c>
    </row>
    <row r="216" s="14" customFormat="1">
      <c r="A216" s="14"/>
      <c r="B216" s="246"/>
      <c r="C216" s="247"/>
      <c r="D216" s="226" t="s">
        <v>228</v>
      </c>
      <c r="E216" s="248" t="s">
        <v>19</v>
      </c>
      <c r="F216" s="249" t="s">
        <v>1357</v>
      </c>
      <c r="G216" s="247"/>
      <c r="H216" s="250">
        <v>71.810000000000002</v>
      </c>
      <c r="I216" s="251"/>
      <c r="J216" s="247"/>
      <c r="K216" s="247"/>
      <c r="L216" s="252"/>
      <c r="M216" s="253"/>
      <c r="N216" s="254"/>
      <c r="O216" s="254"/>
      <c r="P216" s="254"/>
      <c r="Q216" s="254"/>
      <c r="R216" s="254"/>
      <c r="S216" s="254"/>
      <c r="T216" s="255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6" t="s">
        <v>228</v>
      </c>
      <c r="AU216" s="256" t="s">
        <v>84</v>
      </c>
      <c r="AV216" s="14" t="s">
        <v>84</v>
      </c>
      <c r="AW216" s="14" t="s">
        <v>37</v>
      </c>
      <c r="AX216" s="14" t="s">
        <v>75</v>
      </c>
      <c r="AY216" s="256" t="s">
        <v>137</v>
      </c>
    </row>
    <row r="217" s="14" customFormat="1">
      <c r="A217" s="14"/>
      <c r="B217" s="246"/>
      <c r="C217" s="247"/>
      <c r="D217" s="226" t="s">
        <v>228</v>
      </c>
      <c r="E217" s="248" t="s">
        <v>19</v>
      </c>
      <c r="F217" s="249" t="s">
        <v>1358</v>
      </c>
      <c r="G217" s="247"/>
      <c r="H217" s="250">
        <v>104.24</v>
      </c>
      <c r="I217" s="251"/>
      <c r="J217" s="247"/>
      <c r="K217" s="247"/>
      <c r="L217" s="252"/>
      <c r="M217" s="253"/>
      <c r="N217" s="254"/>
      <c r="O217" s="254"/>
      <c r="P217" s="254"/>
      <c r="Q217" s="254"/>
      <c r="R217" s="254"/>
      <c r="S217" s="254"/>
      <c r="T217" s="25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6" t="s">
        <v>228</v>
      </c>
      <c r="AU217" s="256" t="s">
        <v>84</v>
      </c>
      <c r="AV217" s="14" t="s">
        <v>84</v>
      </c>
      <c r="AW217" s="14" t="s">
        <v>37</v>
      </c>
      <c r="AX217" s="14" t="s">
        <v>75</v>
      </c>
      <c r="AY217" s="256" t="s">
        <v>137</v>
      </c>
    </row>
    <row r="218" s="14" customFormat="1">
      <c r="A218" s="14"/>
      <c r="B218" s="246"/>
      <c r="C218" s="247"/>
      <c r="D218" s="226" t="s">
        <v>228</v>
      </c>
      <c r="E218" s="248" t="s">
        <v>19</v>
      </c>
      <c r="F218" s="249" t="s">
        <v>1359</v>
      </c>
      <c r="G218" s="247"/>
      <c r="H218" s="250">
        <v>787.46000000000004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228</v>
      </c>
      <c r="AU218" s="256" t="s">
        <v>84</v>
      </c>
      <c r="AV218" s="14" t="s">
        <v>84</v>
      </c>
      <c r="AW218" s="14" t="s">
        <v>37</v>
      </c>
      <c r="AX218" s="14" t="s">
        <v>75</v>
      </c>
      <c r="AY218" s="256" t="s">
        <v>137</v>
      </c>
    </row>
    <row r="219" s="16" customFormat="1">
      <c r="A219" s="16"/>
      <c r="B219" s="280"/>
      <c r="C219" s="281"/>
      <c r="D219" s="226" t="s">
        <v>228</v>
      </c>
      <c r="E219" s="282" t="s">
        <v>19</v>
      </c>
      <c r="F219" s="283" t="s">
        <v>1309</v>
      </c>
      <c r="G219" s="281"/>
      <c r="H219" s="284">
        <v>1574.9200000000001</v>
      </c>
      <c r="I219" s="285"/>
      <c r="J219" s="281"/>
      <c r="K219" s="281"/>
      <c r="L219" s="286"/>
      <c r="M219" s="287"/>
      <c r="N219" s="288"/>
      <c r="O219" s="288"/>
      <c r="P219" s="288"/>
      <c r="Q219" s="288"/>
      <c r="R219" s="288"/>
      <c r="S219" s="288"/>
      <c r="T219" s="289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T219" s="290" t="s">
        <v>228</v>
      </c>
      <c r="AU219" s="290" t="s">
        <v>84</v>
      </c>
      <c r="AV219" s="16" t="s">
        <v>151</v>
      </c>
      <c r="AW219" s="16" t="s">
        <v>37</v>
      </c>
      <c r="AX219" s="16" t="s">
        <v>75</v>
      </c>
      <c r="AY219" s="290" t="s">
        <v>137</v>
      </c>
    </row>
    <row r="220" s="15" customFormat="1">
      <c r="A220" s="15"/>
      <c r="B220" s="257"/>
      <c r="C220" s="258"/>
      <c r="D220" s="226" t="s">
        <v>228</v>
      </c>
      <c r="E220" s="259" t="s">
        <v>19</v>
      </c>
      <c r="F220" s="260" t="s">
        <v>237</v>
      </c>
      <c r="G220" s="258"/>
      <c r="H220" s="261">
        <v>2502.6599999999999</v>
      </c>
      <c r="I220" s="262"/>
      <c r="J220" s="258"/>
      <c r="K220" s="258"/>
      <c r="L220" s="263"/>
      <c r="M220" s="264"/>
      <c r="N220" s="265"/>
      <c r="O220" s="265"/>
      <c r="P220" s="265"/>
      <c r="Q220" s="265"/>
      <c r="R220" s="265"/>
      <c r="S220" s="265"/>
      <c r="T220" s="26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7" t="s">
        <v>228</v>
      </c>
      <c r="AU220" s="267" t="s">
        <v>84</v>
      </c>
      <c r="AV220" s="15" t="s">
        <v>155</v>
      </c>
      <c r="AW220" s="15" t="s">
        <v>37</v>
      </c>
      <c r="AX220" s="15" t="s">
        <v>82</v>
      </c>
      <c r="AY220" s="267" t="s">
        <v>137</v>
      </c>
    </row>
    <row r="221" s="2" customFormat="1" ht="37.8" customHeight="1">
      <c r="A221" s="39"/>
      <c r="B221" s="40"/>
      <c r="C221" s="213" t="s">
        <v>314</v>
      </c>
      <c r="D221" s="213" t="s">
        <v>140</v>
      </c>
      <c r="E221" s="214" t="s">
        <v>1360</v>
      </c>
      <c r="F221" s="215" t="s">
        <v>1361</v>
      </c>
      <c r="G221" s="216" t="s">
        <v>1244</v>
      </c>
      <c r="H221" s="217">
        <v>1459.3219999999999</v>
      </c>
      <c r="I221" s="218"/>
      <c r="J221" s="219">
        <f>ROUND(I221*H221,2)</f>
        <v>0</v>
      </c>
      <c r="K221" s="215" t="s">
        <v>282</v>
      </c>
      <c r="L221" s="45"/>
      <c r="M221" s="220" t="s">
        <v>19</v>
      </c>
      <c r="N221" s="221" t="s">
        <v>46</v>
      </c>
      <c r="O221" s="85"/>
      <c r="P221" s="222">
        <f>O221*H221</f>
        <v>0</v>
      </c>
      <c r="Q221" s="222">
        <v>4.0000000000000003E-05</v>
      </c>
      <c r="R221" s="222">
        <f>Q221*H221</f>
        <v>0.058372880000000002</v>
      </c>
      <c r="S221" s="222">
        <v>0</v>
      </c>
      <c r="T221" s="223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24" t="s">
        <v>155</v>
      </c>
      <c r="AT221" s="224" t="s">
        <v>140</v>
      </c>
      <c r="AU221" s="224" t="s">
        <v>84</v>
      </c>
      <c r="AY221" s="18" t="s">
        <v>137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8" t="s">
        <v>82</v>
      </c>
      <c r="BK221" s="225">
        <f>ROUND(I221*H221,2)</f>
        <v>0</v>
      </c>
      <c r="BL221" s="18" t="s">
        <v>155</v>
      </c>
      <c r="BM221" s="224" t="s">
        <v>1362</v>
      </c>
    </row>
    <row r="222" s="2" customFormat="1">
      <c r="A222" s="39"/>
      <c r="B222" s="40"/>
      <c r="C222" s="41"/>
      <c r="D222" s="268" t="s">
        <v>284</v>
      </c>
      <c r="E222" s="41"/>
      <c r="F222" s="269" t="s">
        <v>1363</v>
      </c>
      <c r="G222" s="41"/>
      <c r="H222" s="41"/>
      <c r="I222" s="228"/>
      <c r="J222" s="41"/>
      <c r="K222" s="41"/>
      <c r="L222" s="45"/>
      <c r="M222" s="229"/>
      <c r="N222" s="230"/>
      <c r="O222" s="85"/>
      <c r="P222" s="85"/>
      <c r="Q222" s="85"/>
      <c r="R222" s="85"/>
      <c r="S222" s="85"/>
      <c r="T222" s="86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18" t="s">
        <v>284</v>
      </c>
      <c r="AU222" s="18" t="s">
        <v>84</v>
      </c>
    </row>
    <row r="223" s="2" customFormat="1">
      <c r="A223" s="39"/>
      <c r="B223" s="40"/>
      <c r="C223" s="41"/>
      <c r="D223" s="226" t="s">
        <v>158</v>
      </c>
      <c r="E223" s="41"/>
      <c r="F223" s="227" t="s">
        <v>1364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158</v>
      </c>
      <c r="AU223" s="18" t="s">
        <v>84</v>
      </c>
    </row>
    <row r="224" s="13" customFormat="1">
      <c r="A224" s="13"/>
      <c r="B224" s="236"/>
      <c r="C224" s="237"/>
      <c r="D224" s="226" t="s">
        <v>228</v>
      </c>
      <c r="E224" s="238" t="s">
        <v>19</v>
      </c>
      <c r="F224" s="239" t="s">
        <v>1247</v>
      </c>
      <c r="G224" s="237"/>
      <c r="H224" s="238" t="s">
        <v>19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228</v>
      </c>
      <c r="AU224" s="245" t="s">
        <v>84</v>
      </c>
      <c r="AV224" s="13" t="s">
        <v>82</v>
      </c>
      <c r="AW224" s="13" t="s">
        <v>37</v>
      </c>
      <c r="AX224" s="13" t="s">
        <v>75</v>
      </c>
      <c r="AY224" s="245" t="s">
        <v>137</v>
      </c>
    </row>
    <row r="225" s="14" customFormat="1">
      <c r="A225" s="14"/>
      <c r="B225" s="246"/>
      <c r="C225" s="247"/>
      <c r="D225" s="226" t="s">
        <v>228</v>
      </c>
      <c r="E225" s="248" t="s">
        <v>19</v>
      </c>
      <c r="F225" s="249" t="s">
        <v>1365</v>
      </c>
      <c r="G225" s="247"/>
      <c r="H225" s="250">
        <v>508.529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228</v>
      </c>
      <c r="AU225" s="256" t="s">
        <v>84</v>
      </c>
      <c r="AV225" s="14" t="s">
        <v>84</v>
      </c>
      <c r="AW225" s="14" t="s">
        <v>37</v>
      </c>
      <c r="AX225" s="14" t="s">
        <v>75</v>
      </c>
      <c r="AY225" s="256" t="s">
        <v>137</v>
      </c>
    </row>
    <row r="226" s="14" customFormat="1">
      <c r="A226" s="14"/>
      <c r="B226" s="246"/>
      <c r="C226" s="247"/>
      <c r="D226" s="226" t="s">
        <v>228</v>
      </c>
      <c r="E226" s="248" t="s">
        <v>19</v>
      </c>
      <c r="F226" s="249" t="s">
        <v>1366</v>
      </c>
      <c r="G226" s="247"/>
      <c r="H226" s="250">
        <v>11.09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228</v>
      </c>
      <c r="AU226" s="256" t="s">
        <v>84</v>
      </c>
      <c r="AV226" s="14" t="s">
        <v>84</v>
      </c>
      <c r="AW226" s="14" t="s">
        <v>37</v>
      </c>
      <c r="AX226" s="14" t="s">
        <v>75</v>
      </c>
      <c r="AY226" s="256" t="s">
        <v>137</v>
      </c>
    </row>
    <row r="227" s="14" customFormat="1">
      <c r="A227" s="14"/>
      <c r="B227" s="246"/>
      <c r="C227" s="247"/>
      <c r="D227" s="226" t="s">
        <v>228</v>
      </c>
      <c r="E227" s="248" t="s">
        <v>19</v>
      </c>
      <c r="F227" s="249" t="s">
        <v>1367</v>
      </c>
      <c r="G227" s="247"/>
      <c r="H227" s="250">
        <v>50.369999999999997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228</v>
      </c>
      <c r="AU227" s="256" t="s">
        <v>84</v>
      </c>
      <c r="AV227" s="14" t="s">
        <v>84</v>
      </c>
      <c r="AW227" s="14" t="s">
        <v>37</v>
      </c>
      <c r="AX227" s="14" t="s">
        <v>75</v>
      </c>
      <c r="AY227" s="256" t="s">
        <v>137</v>
      </c>
    </row>
    <row r="228" s="16" customFormat="1">
      <c r="A228" s="16"/>
      <c r="B228" s="280"/>
      <c r="C228" s="281"/>
      <c r="D228" s="226" t="s">
        <v>228</v>
      </c>
      <c r="E228" s="282" t="s">
        <v>19</v>
      </c>
      <c r="F228" s="283" t="s">
        <v>1309</v>
      </c>
      <c r="G228" s="281"/>
      <c r="H228" s="284">
        <v>569.98900000000003</v>
      </c>
      <c r="I228" s="285"/>
      <c r="J228" s="281"/>
      <c r="K228" s="281"/>
      <c r="L228" s="286"/>
      <c r="M228" s="287"/>
      <c r="N228" s="288"/>
      <c r="O228" s="288"/>
      <c r="P228" s="288"/>
      <c r="Q228" s="288"/>
      <c r="R228" s="288"/>
      <c r="S228" s="288"/>
      <c r="T228" s="289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290" t="s">
        <v>228</v>
      </c>
      <c r="AU228" s="290" t="s">
        <v>84</v>
      </c>
      <c r="AV228" s="16" t="s">
        <v>151</v>
      </c>
      <c r="AW228" s="16" t="s">
        <v>37</v>
      </c>
      <c r="AX228" s="16" t="s">
        <v>75</v>
      </c>
      <c r="AY228" s="290" t="s">
        <v>137</v>
      </c>
    </row>
    <row r="229" s="13" customFormat="1">
      <c r="A229" s="13"/>
      <c r="B229" s="236"/>
      <c r="C229" s="237"/>
      <c r="D229" s="226" t="s">
        <v>228</v>
      </c>
      <c r="E229" s="238" t="s">
        <v>19</v>
      </c>
      <c r="F229" s="239" t="s">
        <v>1251</v>
      </c>
      <c r="G229" s="237"/>
      <c r="H229" s="238" t="s">
        <v>19</v>
      </c>
      <c r="I229" s="240"/>
      <c r="J229" s="237"/>
      <c r="K229" s="237"/>
      <c r="L229" s="241"/>
      <c r="M229" s="242"/>
      <c r="N229" s="243"/>
      <c r="O229" s="243"/>
      <c r="P229" s="243"/>
      <c r="Q229" s="243"/>
      <c r="R229" s="243"/>
      <c r="S229" s="243"/>
      <c r="T229" s="24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5" t="s">
        <v>228</v>
      </c>
      <c r="AU229" s="245" t="s">
        <v>84</v>
      </c>
      <c r="AV229" s="13" t="s">
        <v>82</v>
      </c>
      <c r="AW229" s="13" t="s">
        <v>37</v>
      </c>
      <c r="AX229" s="13" t="s">
        <v>75</v>
      </c>
      <c r="AY229" s="245" t="s">
        <v>137</v>
      </c>
    </row>
    <row r="230" s="14" customFormat="1">
      <c r="A230" s="14"/>
      <c r="B230" s="246"/>
      <c r="C230" s="247"/>
      <c r="D230" s="226" t="s">
        <v>228</v>
      </c>
      <c r="E230" s="248" t="s">
        <v>19</v>
      </c>
      <c r="F230" s="249" t="s">
        <v>1368</v>
      </c>
      <c r="G230" s="247"/>
      <c r="H230" s="250">
        <v>752.274</v>
      </c>
      <c r="I230" s="251"/>
      <c r="J230" s="247"/>
      <c r="K230" s="247"/>
      <c r="L230" s="252"/>
      <c r="M230" s="253"/>
      <c r="N230" s="254"/>
      <c r="O230" s="254"/>
      <c r="P230" s="254"/>
      <c r="Q230" s="254"/>
      <c r="R230" s="254"/>
      <c r="S230" s="254"/>
      <c r="T230" s="25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6" t="s">
        <v>228</v>
      </c>
      <c r="AU230" s="256" t="s">
        <v>84</v>
      </c>
      <c r="AV230" s="14" t="s">
        <v>84</v>
      </c>
      <c r="AW230" s="14" t="s">
        <v>37</v>
      </c>
      <c r="AX230" s="14" t="s">
        <v>75</v>
      </c>
      <c r="AY230" s="256" t="s">
        <v>137</v>
      </c>
    </row>
    <row r="231" s="14" customFormat="1">
      <c r="A231" s="14"/>
      <c r="B231" s="246"/>
      <c r="C231" s="247"/>
      <c r="D231" s="226" t="s">
        <v>228</v>
      </c>
      <c r="E231" s="248" t="s">
        <v>19</v>
      </c>
      <c r="F231" s="249" t="s">
        <v>1369</v>
      </c>
      <c r="G231" s="247"/>
      <c r="H231" s="250">
        <v>5.3819999999999997</v>
      </c>
      <c r="I231" s="251"/>
      <c r="J231" s="247"/>
      <c r="K231" s="247"/>
      <c r="L231" s="252"/>
      <c r="M231" s="253"/>
      <c r="N231" s="254"/>
      <c r="O231" s="254"/>
      <c r="P231" s="254"/>
      <c r="Q231" s="254"/>
      <c r="R231" s="254"/>
      <c r="S231" s="254"/>
      <c r="T231" s="25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6" t="s">
        <v>228</v>
      </c>
      <c r="AU231" s="256" t="s">
        <v>84</v>
      </c>
      <c r="AV231" s="14" t="s">
        <v>84</v>
      </c>
      <c r="AW231" s="14" t="s">
        <v>37</v>
      </c>
      <c r="AX231" s="14" t="s">
        <v>75</v>
      </c>
      <c r="AY231" s="256" t="s">
        <v>137</v>
      </c>
    </row>
    <row r="232" s="14" customFormat="1">
      <c r="A232" s="14"/>
      <c r="B232" s="246"/>
      <c r="C232" s="247"/>
      <c r="D232" s="226" t="s">
        <v>228</v>
      </c>
      <c r="E232" s="248" t="s">
        <v>19</v>
      </c>
      <c r="F232" s="249" t="s">
        <v>1370</v>
      </c>
      <c r="G232" s="247"/>
      <c r="H232" s="250">
        <v>131.67699999999999</v>
      </c>
      <c r="I232" s="251"/>
      <c r="J232" s="247"/>
      <c r="K232" s="247"/>
      <c r="L232" s="252"/>
      <c r="M232" s="253"/>
      <c r="N232" s="254"/>
      <c r="O232" s="254"/>
      <c r="P232" s="254"/>
      <c r="Q232" s="254"/>
      <c r="R232" s="254"/>
      <c r="S232" s="254"/>
      <c r="T232" s="25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6" t="s">
        <v>228</v>
      </c>
      <c r="AU232" s="256" t="s">
        <v>84</v>
      </c>
      <c r="AV232" s="14" t="s">
        <v>84</v>
      </c>
      <c r="AW232" s="14" t="s">
        <v>37</v>
      </c>
      <c r="AX232" s="14" t="s">
        <v>75</v>
      </c>
      <c r="AY232" s="256" t="s">
        <v>137</v>
      </c>
    </row>
    <row r="233" s="16" customFormat="1">
      <c r="A233" s="16"/>
      <c r="B233" s="280"/>
      <c r="C233" s="281"/>
      <c r="D233" s="226" t="s">
        <v>228</v>
      </c>
      <c r="E233" s="282" t="s">
        <v>19</v>
      </c>
      <c r="F233" s="283" t="s">
        <v>1309</v>
      </c>
      <c r="G233" s="281"/>
      <c r="H233" s="284">
        <v>889.33299999999997</v>
      </c>
      <c r="I233" s="285"/>
      <c r="J233" s="281"/>
      <c r="K233" s="281"/>
      <c r="L233" s="286"/>
      <c r="M233" s="287"/>
      <c r="N233" s="288"/>
      <c r="O233" s="288"/>
      <c r="P233" s="288"/>
      <c r="Q233" s="288"/>
      <c r="R233" s="288"/>
      <c r="S233" s="288"/>
      <c r="T233" s="289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90" t="s">
        <v>228</v>
      </c>
      <c r="AU233" s="290" t="s">
        <v>84</v>
      </c>
      <c r="AV233" s="16" t="s">
        <v>151</v>
      </c>
      <c r="AW233" s="16" t="s">
        <v>37</v>
      </c>
      <c r="AX233" s="16" t="s">
        <v>75</v>
      </c>
      <c r="AY233" s="290" t="s">
        <v>137</v>
      </c>
    </row>
    <row r="234" s="15" customFormat="1">
      <c r="A234" s="15"/>
      <c r="B234" s="257"/>
      <c r="C234" s="258"/>
      <c r="D234" s="226" t="s">
        <v>228</v>
      </c>
      <c r="E234" s="259" t="s">
        <v>19</v>
      </c>
      <c r="F234" s="260" t="s">
        <v>237</v>
      </c>
      <c r="G234" s="258"/>
      <c r="H234" s="261">
        <v>1459.3219999999999</v>
      </c>
      <c r="I234" s="262"/>
      <c r="J234" s="258"/>
      <c r="K234" s="258"/>
      <c r="L234" s="263"/>
      <c r="M234" s="264"/>
      <c r="N234" s="265"/>
      <c r="O234" s="265"/>
      <c r="P234" s="265"/>
      <c r="Q234" s="265"/>
      <c r="R234" s="265"/>
      <c r="S234" s="265"/>
      <c r="T234" s="266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67" t="s">
        <v>228</v>
      </c>
      <c r="AU234" s="267" t="s">
        <v>84</v>
      </c>
      <c r="AV234" s="15" t="s">
        <v>155</v>
      </c>
      <c r="AW234" s="15" t="s">
        <v>37</v>
      </c>
      <c r="AX234" s="15" t="s">
        <v>82</v>
      </c>
      <c r="AY234" s="267" t="s">
        <v>137</v>
      </c>
    </row>
    <row r="235" s="2" customFormat="1" ht="44.25" customHeight="1">
      <c r="A235" s="39"/>
      <c r="B235" s="40"/>
      <c r="C235" s="213" t="s">
        <v>319</v>
      </c>
      <c r="D235" s="213" t="s">
        <v>140</v>
      </c>
      <c r="E235" s="214" t="s">
        <v>1371</v>
      </c>
      <c r="F235" s="215" t="s">
        <v>1372</v>
      </c>
      <c r="G235" s="216" t="s">
        <v>469</v>
      </c>
      <c r="H235" s="217">
        <v>3.5</v>
      </c>
      <c r="I235" s="218"/>
      <c r="J235" s="219">
        <f>ROUND(I235*H235,2)</f>
        <v>0</v>
      </c>
      <c r="K235" s="215" t="s">
        <v>282</v>
      </c>
      <c r="L235" s="45"/>
      <c r="M235" s="220" t="s">
        <v>19</v>
      </c>
      <c r="N235" s="221" t="s">
        <v>46</v>
      </c>
      <c r="O235" s="85"/>
      <c r="P235" s="222">
        <f>O235*H235</f>
        <v>0</v>
      </c>
      <c r="Q235" s="222">
        <v>0.00132</v>
      </c>
      <c r="R235" s="222">
        <f>Q235*H235</f>
        <v>0.00462</v>
      </c>
      <c r="S235" s="222">
        <v>0.025000000000000001</v>
      </c>
      <c r="T235" s="223">
        <f>S235*H235</f>
        <v>0.087500000000000008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24" t="s">
        <v>155</v>
      </c>
      <c r="AT235" s="224" t="s">
        <v>140</v>
      </c>
      <c r="AU235" s="224" t="s">
        <v>84</v>
      </c>
      <c r="AY235" s="18" t="s">
        <v>137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8" t="s">
        <v>82</v>
      </c>
      <c r="BK235" s="225">
        <f>ROUND(I235*H235,2)</f>
        <v>0</v>
      </c>
      <c r="BL235" s="18" t="s">
        <v>155</v>
      </c>
      <c r="BM235" s="224" t="s">
        <v>1373</v>
      </c>
    </row>
    <row r="236" s="2" customFormat="1">
      <c r="A236" s="39"/>
      <c r="B236" s="40"/>
      <c r="C236" s="41"/>
      <c r="D236" s="268" t="s">
        <v>284</v>
      </c>
      <c r="E236" s="41"/>
      <c r="F236" s="269" t="s">
        <v>1374</v>
      </c>
      <c r="G236" s="41"/>
      <c r="H236" s="41"/>
      <c r="I236" s="228"/>
      <c r="J236" s="41"/>
      <c r="K236" s="41"/>
      <c r="L236" s="45"/>
      <c r="M236" s="229"/>
      <c r="N236" s="230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284</v>
      </c>
      <c r="AU236" s="18" t="s">
        <v>84</v>
      </c>
    </row>
    <row r="237" s="13" customFormat="1">
      <c r="A237" s="13"/>
      <c r="B237" s="236"/>
      <c r="C237" s="237"/>
      <c r="D237" s="226" t="s">
        <v>228</v>
      </c>
      <c r="E237" s="238" t="s">
        <v>19</v>
      </c>
      <c r="F237" s="239" t="s">
        <v>1375</v>
      </c>
      <c r="G237" s="237"/>
      <c r="H237" s="238" t="s">
        <v>19</v>
      </c>
      <c r="I237" s="240"/>
      <c r="J237" s="237"/>
      <c r="K237" s="237"/>
      <c r="L237" s="241"/>
      <c r="M237" s="242"/>
      <c r="N237" s="243"/>
      <c r="O237" s="243"/>
      <c r="P237" s="243"/>
      <c r="Q237" s="243"/>
      <c r="R237" s="243"/>
      <c r="S237" s="243"/>
      <c r="T237" s="24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5" t="s">
        <v>228</v>
      </c>
      <c r="AU237" s="245" t="s">
        <v>84</v>
      </c>
      <c r="AV237" s="13" t="s">
        <v>82</v>
      </c>
      <c r="AW237" s="13" t="s">
        <v>37</v>
      </c>
      <c r="AX237" s="13" t="s">
        <v>75</v>
      </c>
      <c r="AY237" s="245" t="s">
        <v>137</v>
      </c>
    </row>
    <row r="238" s="13" customFormat="1">
      <c r="A238" s="13"/>
      <c r="B238" s="236"/>
      <c r="C238" s="237"/>
      <c r="D238" s="226" t="s">
        <v>228</v>
      </c>
      <c r="E238" s="238" t="s">
        <v>19</v>
      </c>
      <c r="F238" s="239" t="s">
        <v>1247</v>
      </c>
      <c r="G238" s="237"/>
      <c r="H238" s="238" t="s">
        <v>19</v>
      </c>
      <c r="I238" s="240"/>
      <c r="J238" s="237"/>
      <c r="K238" s="237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228</v>
      </c>
      <c r="AU238" s="245" t="s">
        <v>84</v>
      </c>
      <c r="AV238" s="13" t="s">
        <v>82</v>
      </c>
      <c r="AW238" s="13" t="s">
        <v>37</v>
      </c>
      <c r="AX238" s="13" t="s">
        <v>75</v>
      </c>
      <c r="AY238" s="245" t="s">
        <v>137</v>
      </c>
    </row>
    <row r="239" s="14" customFormat="1">
      <c r="A239" s="14"/>
      <c r="B239" s="246"/>
      <c r="C239" s="247"/>
      <c r="D239" s="226" t="s">
        <v>228</v>
      </c>
      <c r="E239" s="248" t="s">
        <v>19</v>
      </c>
      <c r="F239" s="249" t="s">
        <v>1376</v>
      </c>
      <c r="G239" s="247"/>
      <c r="H239" s="250">
        <v>1.3999999999999999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228</v>
      </c>
      <c r="AU239" s="256" t="s">
        <v>84</v>
      </c>
      <c r="AV239" s="14" t="s">
        <v>84</v>
      </c>
      <c r="AW239" s="14" t="s">
        <v>37</v>
      </c>
      <c r="AX239" s="14" t="s">
        <v>75</v>
      </c>
      <c r="AY239" s="256" t="s">
        <v>137</v>
      </c>
    </row>
    <row r="240" s="13" customFormat="1">
      <c r="A240" s="13"/>
      <c r="B240" s="236"/>
      <c r="C240" s="237"/>
      <c r="D240" s="226" t="s">
        <v>228</v>
      </c>
      <c r="E240" s="238" t="s">
        <v>19</v>
      </c>
      <c r="F240" s="239" t="s">
        <v>1251</v>
      </c>
      <c r="G240" s="237"/>
      <c r="H240" s="238" t="s">
        <v>19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228</v>
      </c>
      <c r="AU240" s="245" t="s">
        <v>84</v>
      </c>
      <c r="AV240" s="13" t="s">
        <v>82</v>
      </c>
      <c r="AW240" s="13" t="s">
        <v>37</v>
      </c>
      <c r="AX240" s="13" t="s">
        <v>75</v>
      </c>
      <c r="AY240" s="245" t="s">
        <v>137</v>
      </c>
    </row>
    <row r="241" s="14" customFormat="1">
      <c r="A241" s="14"/>
      <c r="B241" s="246"/>
      <c r="C241" s="247"/>
      <c r="D241" s="226" t="s">
        <v>228</v>
      </c>
      <c r="E241" s="248" t="s">
        <v>19</v>
      </c>
      <c r="F241" s="249" t="s">
        <v>1377</v>
      </c>
      <c r="G241" s="247"/>
      <c r="H241" s="250">
        <v>2.1000000000000001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228</v>
      </c>
      <c r="AU241" s="256" t="s">
        <v>84</v>
      </c>
      <c r="AV241" s="14" t="s">
        <v>84</v>
      </c>
      <c r="AW241" s="14" t="s">
        <v>37</v>
      </c>
      <c r="AX241" s="14" t="s">
        <v>75</v>
      </c>
      <c r="AY241" s="256" t="s">
        <v>137</v>
      </c>
    </row>
    <row r="242" s="15" customFormat="1">
      <c r="A242" s="15"/>
      <c r="B242" s="257"/>
      <c r="C242" s="258"/>
      <c r="D242" s="226" t="s">
        <v>228</v>
      </c>
      <c r="E242" s="259" t="s">
        <v>19</v>
      </c>
      <c r="F242" s="260" t="s">
        <v>237</v>
      </c>
      <c r="G242" s="258"/>
      <c r="H242" s="261">
        <v>3.5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7" t="s">
        <v>228</v>
      </c>
      <c r="AU242" s="267" t="s">
        <v>84</v>
      </c>
      <c r="AV242" s="15" t="s">
        <v>155</v>
      </c>
      <c r="AW242" s="15" t="s">
        <v>37</v>
      </c>
      <c r="AX242" s="15" t="s">
        <v>82</v>
      </c>
      <c r="AY242" s="267" t="s">
        <v>137</v>
      </c>
    </row>
    <row r="243" s="2" customFormat="1" ht="24.15" customHeight="1">
      <c r="A243" s="39"/>
      <c r="B243" s="40"/>
      <c r="C243" s="213" t="s">
        <v>330</v>
      </c>
      <c r="D243" s="213" t="s">
        <v>140</v>
      </c>
      <c r="E243" s="214" t="s">
        <v>1378</v>
      </c>
      <c r="F243" s="215" t="s">
        <v>1379</v>
      </c>
      <c r="G243" s="216" t="s">
        <v>1244</v>
      </c>
      <c r="H243" s="217">
        <v>1251.3299999999999</v>
      </c>
      <c r="I243" s="218"/>
      <c r="J243" s="219">
        <f>ROUND(I243*H243,2)</f>
        <v>0</v>
      </c>
      <c r="K243" s="215" t="s">
        <v>19</v>
      </c>
      <c r="L243" s="45"/>
      <c r="M243" s="220" t="s">
        <v>19</v>
      </c>
      <c r="N243" s="221" t="s">
        <v>46</v>
      </c>
      <c r="O243" s="85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155</v>
      </c>
      <c r="AT243" s="224" t="s">
        <v>140</v>
      </c>
      <c r="AU243" s="224" t="s">
        <v>84</v>
      </c>
      <c r="AY243" s="18" t="s">
        <v>137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82</v>
      </c>
      <c r="BK243" s="225">
        <f>ROUND(I243*H243,2)</f>
        <v>0</v>
      </c>
      <c r="BL243" s="18" t="s">
        <v>155</v>
      </c>
      <c r="BM243" s="224" t="s">
        <v>1380</v>
      </c>
    </row>
    <row r="244" s="2" customFormat="1">
      <c r="A244" s="39"/>
      <c r="B244" s="40"/>
      <c r="C244" s="41"/>
      <c r="D244" s="226" t="s">
        <v>158</v>
      </c>
      <c r="E244" s="41"/>
      <c r="F244" s="227" t="s">
        <v>1381</v>
      </c>
      <c r="G244" s="41"/>
      <c r="H244" s="41"/>
      <c r="I244" s="228"/>
      <c r="J244" s="41"/>
      <c r="K244" s="41"/>
      <c r="L244" s="45"/>
      <c r="M244" s="229"/>
      <c r="N244" s="230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158</v>
      </c>
      <c r="AU244" s="18" t="s">
        <v>84</v>
      </c>
    </row>
    <row r="245" s="12" customFormat="1" ht="22.8" customHeight="1">
      <c r="A245" s="12"/>
      <c r="B245" s="197"/>
      <c r="C245" s="198"/>
      <c r="D245" s="199" t="s">
        <v>74</v>
      </c>
      <c r="E245" s="211" t="s">
        <v>1382</v>
      </c>
      <c r="F245" s="211" t="s">
        <v>1383</v>
      </c>
      <c r="G245" s="198"/>
      <c r="H245" s="198"/>
      <c r="I245" s="201"/>
      <c r="J245" s="212">
        <f>BK245</f>
        <v>0</v>
      </c>
      <c r="K245" s="198"/>
      <c r="L245" s="203"/>
      <c r="M245" s="204"/>
      <c r="N245" s="205"/>
      <c r="O245" s="205"/>
      <c r="P245" s="206">
        <f>SUM(P246:P262)</f>
        <v>0</v>
      </c>
      <c r="Q245" s="205"/>
      <c r="R245" s="206">
        <f>SUM(R246:R262)</f>
        <v>0</v>
      </c>
      <c r="S245" s="205"/>
      <c r="T245" s="207">
        <f>SUM(T246:T262)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8" t="s">
        <v>82</v>
      </c>
      <c r="AT245" s="209" t="s">
        <v>74</v>
      </c>
      <c r="AU245" s="209" t="s">
        <v>82</v>
      </c>
      <c r="AY245" s="208" t="s">
        <v>137</v>
      </c>
      <c r="BK245" s="210">
        <f>SUM(BK246:BK262)</f>
        <v>0</v>
      </c>
    </row>
    <row r="246" s="2" customFormat="1" ht="37.8" customHeight="1">
      <c r="A246" s="39"/>
      <c r="B246" s="40"/>
      <c r="C246" s="213" t="s">
        <v>336</v>
      </c>
      <c r="D246" s="213" t="s">
        <v>140</v>
      </c>
      <c r="E246" s="214" t="s">
        <v>1384</v>
      </c>
      <c r="F246" s="215" t="s">
        <v>1385</v>
      </c>
      <c r="G246" s="216" t="s">
        <v>1215</v>
      </c>
      <c r="H246" s="217">
        <v>2.6930000000000001</v>
      </c>
      <c r="I246" s="218"/>
      <c r="J246" s="219">
        <f>ROUND(I246*H246,2)</f>
        <v>0</v>
      </c>
      <c r="K246" s="215" t="s">
        <v>282</v>
      </c>
      <c r="L246" s="45"/>
      <c r="M246" s="220" t="s">
        <v>19</v>
      </c>
      <c r="N246" s="221" t="s">
        <v>46</v>
      </c>
      <c r="O246" s="85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24" t="s">
        <v>155</v>
      </c>
      <c r="AT246" s="224" t="s">
        <v>140</v>
      </c>
      <c r="AU246" s="224" t="s">
        <v>84</v>
      </c>
      <c r="AY246" s="18" t="s">
        <v>137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8" t="s">
        <v>82</v>
      </c>
      <c r="BK246" s="225">
        <f>ROUND(I246*H246,2)</f>
        <v>0</v>
      </c>
      <c r="BL246" s="18" t="s">
        <v>155</v>
      </c>
      <c r="BM246" s="224" t="s">
        <v>1386</v>
      </c>
    </row>
    <row r="247" s="2" customFormat="1">
      <c r="A247" s="39"/>
      <c r="B247" s="40"/>
      <c r="C247" s="41"/>
      <c r="D247" s="268" t="s">
        <v>284</v>
      </c>
      <c r="E247" s="41"/>
      <c r="F247" s="269" t="s">
        <v>1387</v>
      </c>
      <c r="G247" s="41"/>
      <c r="H247" s="41"/>
      <c r="I247" s="228"/>
      <c r="J247" s="41"/>
      <c r="K247" s="41"/>
      <c r="L247" s="45"/>
      <c r="M247" s="229"/>
      <c r="N247" s="230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284</v>
      </c>
      <c r="AU247" s="18" t="s">
        <v>84</v>
      </c>
    </row>
    <row r="248" s="2" customFormat="1" ht="33" customHeight="1">
      <c r="A248" s="39"/>
      <c r="B248" s="40"/>
      <c r="C248" s="213" t="s">
        <v>343</v>
      </c>
      <c r="D248" s="213" t="s">
        <v>140</v>
      </c>
      <c r="E248" s="214" t="s">
        <v>1388</v>
      </c>
      <c r="F248" s="215" t="s">
        <v>1389</v>
      </c>
      <c r="G248" s="216" t="s">
        <v>1215</v>
      </c>
      <c r="H248" s="217">
        <v>2.6930000000000001</v>
      </c>
      <c r="I248" s="218"/>
      <c r="J248" s="219">
        <f>ROUND(I248*H248,2)</f>
        <v>0</v>
      </c>
      <c r="K248" s="215" t="s">
        <v>282</v>
      </c>
      <c r="L248" s="45"/>
      <c r="M248" s="220" t="s">
        <v>19</v>
      </c>
      <c r="N248" s="221" t="s">
        <v>46</v>
      </c>
      <c r="O248" s="85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155</v>
      </c>
      <c r="AT248" s="224" t="s">
        <v>140</v>
      </c>
      <c r="AU248" s="224" t="s">
        <v>84</v>
      </c>
      <c r="AY248" s="18" t="s">
        <v>137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82</v>
      </c>
      <c r="BK248" s="225">
        <f>ROUND(I248*H248,2)</f>
        <v>0</v>
      </c>
      <c r="BL248" s="18" t="s">
        <v>155</v>
      </c>
      <c r="BM248" s="224" t="s">
        <v>1390</v>
      </c>
    </row>
    <row r="249" s="2" customFormat="1">
      <c r="A249" s="39"/>
      <c r="B249" s="40"/>
      <c r="C249" s="41"/>
      <c r="D249" s="268" t="s">
        <v>284</v>
      </c>
      <c r="E249" s="41"/>
      <c r="F249" s="269" t="s">
        <v>1391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284</v>
      </c>
      <c r="AU249" s="18" t="s">
        <v>84</v>
      </c>
    </row>
    <row r="250" s="2" customFormat="1" ht="44.25" customHeight="1">
      <c r="A250" s="39"/>
      <c r="B250" s="40"/>
      <c r="C250" s="213" t="s">
        <v>350</v>
      </c>
      <c r="D250" s="213" t="s">
        <v>140</v>
      </c>
      <c r="E250" s="214" t="s">
        <v>1392</v>
      </c>
      <c r="F250" s="215" t="s">
        <v>1393</v>
      </c>
      <c r="G250" s="216" t="s">
        <v>1215</v>
      </c>
      <c r="H250" s="217">
        <v>11.279999999999999</v>
      </c>
      <c r="I250" s="218"/>
      <c r="J250" s="219">
        <f>ROUND(I250*H250,2)</f>
        <v>0</v>
      </c>
      <c r="K250" s="215" t="s">
        <v>282</v>
      </c>
      <c r="L250" s="45"/>
      <c r="M250" s="220" t="s">
        <v>19</v>
      </c>
      <c r="N250" s="221" t="s">
        <v>46</v>
      </c>
      <c r="O250" s="85"/>
      <c r="P250" s="222">
        <f>O250*H250</f>
        <v>0</v>
      </c>
      <c r="Q250" s="222">
        <v>0</v>
      </c>
      <c r="R250" s="222">
        <f>Q250*H250</f>
        <v>0</v>
      </c>
      <c r="S250" s="222">
        <v>0</v>
      </c>
      <c r="T250" s="223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24" t="s">
        <v>155</v>
      </c>
      <c r="AT250" s="224" t="s">
        <v>140</v>
      </c>
      <c r="AU250" s="224" t="s">
        <v>84</v>
      </c>
      <c r="AY250" s="18" t="s">
        <v>137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8" t="s">
        <v>82</v>
      </c>
      <c r="BK250" s="225">
        <f>ROUND(I250*H250,2)</f>
        <v>0</v>
      </c>
      <c r="BL250" s="18" t="s">
        <v>155</v>
      </c>
      <c r="BM250" s="224" t="s">
        <v>1394</v>
      </c>
    </row>
    <row r="251" s="2" customFormat="1">
      <c r="A251" s="39"/>
      <c r="B251" s="40"/>
      <c r="C251" s="41"/>
      <c r="D251" s="268" t="s">
        <v>284</v>
      </c>
      <c r="E251" s="41"/>
      <c r="F251" s="269" t="s">
        <v>1395</v>
      </c>
      <c r="G251" s="41"/>
      <c r="H251" s="41"/>
      <c r="I251" s="228"/>
      <c r="J251" s="41"/>
      <c r="K251" s="41"/>
      <c r="L251" s="45"/>
      <c r="M251" s="229"/>
      <c r="N251" s="230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284</v>
      </c>
      <c r="AU251" s="18" t="s">
        <v>84</v>
      </c>
    </row>
    <row r="252" s="14" customFormat="1">
      <c r="A252" s="14"/>
      <c r="B252" s="246"/>
      <c r="C252" s="247"/>
      <c r="D252" s="226" t="s">
        <v>228</v>
      </c>
      <c r="E252" s="248" t="s">
        <v>19</v>
      </c>
      <c r="F252" s="249" t="s">
        <v>1396</v>
      </c>
      <c r="G252" s="247"/>
      <c r="H252" s="250">
        <v>11.279999999999999</v>
      </c>
      <c r="I252" s="251"/>
      <c r="J252" s="247"/>
      <c r="K252" s="247"/>
      <c r="L252" s="252"/>
      <c r="M252" s="253"/>
      <c r="N252" s="254"/>
      <c r="O252" s="254"/>
      <c r="P252" s="254"/>
      <c r="Q252" s="254"/>
      <c r="R252" s="254"/>
      <c r="S252" s="254"/>
      <c r="T252" s="25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6" t="s">
        <v>228</v>
      </c>
      <c r="AU252" s="256" t="s">
        <v>84</v>
      </c>
      <c r="AV252" s="14" t="s">
        <v>84</v>
      </c>
      <c r="AW252" s="14" t="s">
        <v>37</v>
      </c>
      <c r="AX252" s="14" t="s">
        <v>75</v>
      </c>
      <c r="AY252" s="256" t="s">
        <v>137</v>
      </c>
    </row>
    <row r="253" s="15" customFormat="1">
      <c r="A253" s="15"/>
      <c r="B253" s="257"/>
      <c r="C253" s="258"/>
      <c r="D253" s="226" t="s">
        <v>228</v>
      </c>
      <c r="E253" s="259" t="s">
        <v>19</v>
      </c>
      <c r="F253" s="260" t="s">
        <v>237</v>
      </c>
      <c r="G253" s="258"/>
      <c r="H253" s="261">
        <v>11.279999999999999</v>
      </c>
      <c r="I253" s="262"/>
      <c r="J253" s="258"/>
      <c r="K253" s="258"/>
      <c r="L253" s="263"/>
      <c r="M253" s="264"/>
      <c r="N253" s="265"/>
      <c r="O253" s="265"/>
      <c r="P253" s="265"/>
      <c r="Q253" s="265"/>
      <c r="R253" s="265"/>
      <c r="S253" s="265"/>
      <c r="T253" s="266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67" t="s">
        <v>228</v>
      </c>
      <c r="AU253" s="267" t="s">
        <v>84</v>
      </c>
      <c r="AV253" s="15" t="s">
        <v>155</v>
      </c>
      <c r="AW253" s="15" t="s">
        <v>37</v>
      </c>
      <c r="AX253" s="15" t="s">
        <v>82</v>
      </c>
      <c r="AY253" s="267" t="s">
        <v>137</v>
      </c>
    </row>
    <row r="254" s="2" customFormat="1" ht="55.5" customHeight="1">
      <c r="A254" s="39"/>
      <c r="B254" s="40"/>
      <c r="C254" s="213" t="s">
        <v>357</v>
      </c>
      <c r="D254" s="213" t="s">
        <v>140</v>
      </c>
      <c r="E254" s="214" t="s">
        <v>1397</v>
      </c>
      <c r="F254" s="215" t="s">
        <v>1398</v>
      </c>
      <c r="G254" s="216" t="s">
        <v>1215</v>
      </c>
      <c r="H254" s="217">
        <v>1.405</v>
      </c>
      <c r="I254" s="218"/>
      <c r="J254" s="219">
        <f>ROUND(I254*H254,2)</f>
        <v>0</v>
      </c>
      <c r="K254" s="215" t="s">
        <v>282</v>
      </c>
      <c r="L254" s="45"/>
      <c r="M254" s="220" t="s">
        <v>19</v>
      </c>
      <c r="N254" s="221" t="s">
        <v>46</v>
      </c>
      <c r="O254" s="85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24" t="s">
        <v>155</v>
      </c>
      <c r="AT254" s="224" t="s">
        <v>140</v>
      </c>
      <c r="AU254" s="224" t="s">
        <v>84</v>
      </c>
      <c r="AY254" s="18" t="s">
        <v>137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8" t="s">
        <v>82</v>
      </c>
      <c r="BK254" s="225">
        <f>ROUND(I254*H254,2)</f>
        <v>0</v>
      </c>
      <c r="BL254" s="18" t="s">
        <v>155</v>
      </c>
      <c r="BM254" s="224" t="s">
        <v>1399</v>
      </c>
    </row>
    <row r="255" s="2" customFormat="1">
      <c r="A255" s="39"/>
      <c r="B255" s="40"/>
      <c r="C255" s="41"/>
      <c r="D255" s="268" t="s">
        <v>284</v>
      </c>
      <c r="E255" s="41"/>
      <c r="F255" s="269" t="s">
        <v>1400</v>
      </c>
      <c r="G255" s="41"/>
      <c r="H255" s="41"/>
      <c r="I255" s="228"/>
      <c r="J255" s="41"/>
      <c r="K255" s="41"/>
      <c r="L255" s="45"/>
      <c r="M255" s="229"/>
      <c r="N255" s="230"/>
      <c r="O255" s="85"/>
      <c r="P255" s="85"/>
      <c r="Q255" s="85"/>
      <c r="R255" s="85"/>
      <c r="S255" s="85"/>
      <c r="T255" s="86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T255" s="18" t="s">
        <v>284</v>
      </c>
      <c r="AU255" s="18" t="s">
        <v>84</v>
      </c>
    </row>
    <row r="256" s="14" customFormat="1">
      <c r="A256" s="14"/>
      <c r="B256" s="246"/>
      <c r="C256" s="247"/>
      <c r="D256" s="226" t="s">
        <v>228</v>
      </c>
      <c r="E256" s="248" t="s">
        <v>19</v>
      </c>
      <c r="F256" s="249" t="s">
        <v>1401</v>
      </c>
      <c r="G256" s="247"/>
      <c r="H256" s="250">
        <v>1.405</v>
      </c>
      <c r="I256" s="251"/>
      <c r="J256" s="247"/>
      <c r="K256" s="247"/>
      <c r="L256" s="252"/>
      <c r="M256" s="253"/>
      <c r="N256" s="254"/>
      <c r="O256" s="254"/>
      <c r="P256" s="254"/>
      <c r="Q256" s="254"/>
      <c r="R256" s="254"/>
      <c r="S256" s="254"/>
      <c r="T256" s="25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56" t="s">
        <v>228</v>
      </c>
      <c r="AU256" s="256" t="s">
        <v>84</v>
      </c>
      <c r="AV256" s="14" t="s">
        <v>84</v>
      </c>
      <c r="AW256" s="14" t="s">
        <v>37</v>
      </c>
      <c r="AX256" s="14" t="s">
        <v>75</v>
      </c>
      <c r="AY256" s="256" t="s">
        <v>137</v>
      </c>
    </row>
    <row r="257" s="15" customFormat="1">
      <c r="A257" s="15"/>
      <c r="B257" s="257"/>
      <c r="C257" s="258"/>
      <c r="D257" s="226" t="s">
        <v>228</v>
      </c>
      <c r="E257" s="259" t="s">
        <v>19</v>
      </c>
      <c r="F257" s="260" t="s">
        <v>237</v>
      </c>
      <c r="G257" s="258"/>
      <c r="H257" s="261">
        <v>1.405</v>
      </c>
      <c r="I257" s="262"/>
      <c r="J257" s="258"/>
      <c r="K257" s="258"/>
      <c r="L257" s="263"/>
      <c r="M257" s="264"/>
      <c r="N257" s="265"/>
      <c r="O257" s="265"/>
      <c r="P257" s="265"/>
      <c r="Q257" s="265"/>
      <c r="R257" s="265"/>
      <c r="S257" s="265"/>
      <c r="T257" s="26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67" t="s">
        <v>228</v>
      </c>
      <c r="AU257" s="267" t="s">
        <v>84</v>
      </c>
      <c r="AV257" s="15" t="s">
        <v>155</v>
      </c>
      <c r="AW257" s="15" t="s">
        <v>37</v>
      </c>
      <c r="AX257" s="15" t="s">
        <v>82</v>
      </c>
      <c r="AY257" s="267" t="s">
        <v>137</v>
      </c>
    </row>
    <row r="258" s="2" customFormat="1" ht="44.25" customHeight="1">
      <c r="A258" s="39"/>
      <c r="B258" s="40"/>
      <c r="C258" s="213" t="s">
        <v>362</v>
      </c>
      <c r="D258" s="213" t="s">
        <v>140</v>
      </c>
      <c r="E258" s="214" t="s">
        <v>1402</v>
      </c>
      <c r="F258" s="215" t="s">
        <v>1403</v>
      </c>
      <c r="G258" s="216" t="s">
        <v>1215</v>
      </c>
      <c r="H258" s="217">
        <v>1.415</v>
      </c>
      <c r="I258" s="218"/>
      <c r="J258" s="219">
        <f>ROUND(I258*H258,2)</f>
        <v>0</v>
      </c>
      <c r="K258" s="215" t="s">
        <v>282</v>
      </c>
      <c r="L258" s="45"/>
      <c r="M258" s="220" t="s">
        <v>19</v>
      </c>
      <c r="N258" s="221" t="s">
        <v>46</v>
      </c>
      <c r="O258" s="85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24" t="s">
        <v>155</v>
      </c>
      <c r="AT258" s="224" t="s">
        <v>140</v>
      </c>
      <c r="AU258" s="224" t="s">
        <v>84</v>
      </c>
      <c r="AY258" s="18" t="s">
        <v>137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8" t="s">
        <v>82</v>
      </c>
      <c r="BK258" s="225">
        <f>ROUND(I258*H258,2)</f>
        <v>0</v>
      </c>
      <c r="BL258" s="18" t="s">
        <v>155</v>
      </c>
      <c r="BM258" s="224" t="s">
        <v>1404</v>
      </c>
    </row>
    <row r="259" s="2" customFormat="1">
      <c r="A259" s="39"/>
      <c r="B259" s="40"/>
      <c r="C259" s="41"/>
      <c r="D259" s="268" t="s">
        <v>284</v>
      </c>
      <c r="E259" s="41"/>
      <c r="F259" s="269" t="s">
        <v>1405</v>
      </c>
      <c r="G259" s="41"/>
      <c r="H259" s="41"/>
      <c r="I259" s="228"/>
      <c r="J259" s="41"/>
      <c r="K259" s="41"/>
      <c r="L259" s="45"/>
      <c r="M259" s="229"/>
      <c r="N259" s="230"/>
      <c r="O259" s="85"/>
      <c r="P259" s="85"/>
      <c r="Q259" s="85"/>
      <c r="R259" s="85"/>
      <c r="S259" s="85"/>
      <c r="T259" s="86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284</v>
      </c>
      <c r="AU259" s="18" t="s">
        <v>84</v>
      </c>
    </row>
    <row r="260" s="13" customFormat="1">
      <c r="A260" s="13"/>
      <c r="B260" s="236"/>
      <c r="C260" s="237"/>
      <c r="D260" s="226" t="s">
        <v>228</v>
      </c>
      <c r="E260" s="238" t="s">
        <v>19</v>
      </c>
      <c r="F260" s="239" t="s">
        <v>1406</v>
      </c>
      <c r="G260" s="237"/>
      <c r="H260" s="238" t="s">
        <v>19</v>
      </c>
      <c r="I260" s="240"/>
      <c r="J260" s="237"/>
      <c r="K260" s="237"/>
      <c r="L260" s="241"/>
      <c r="M260" s="242"/>
      <c r="N260" s="243"/>
      <c r="O260" s="243"/>
      <c r="P260" s="243"/>
      <c r="Q260" s="243"/>
      <c r="R260" s="243"/>
      <c r="S260" s="243"/>
      <c r="T260" s="244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5" t="s">
        <v>228</v>
      </c>
      <c r="AU260" s="245" t="s">
        <v>84</v>
      </c>
      <c r="AV260" s="13" t="s">
        <v>82</v>
      </c>
      <c r="AW260" s="13" t="s">
        <v>37</v>
      </c>
      <c r="AX260" s="13" t="s">
        <v>75</v>
      </c>
      <c r="AY260" s="245" t="s">
        <v>137</v>
      </c>
    </row>
    <row r="261" s="14" customFormat="1">
      <c r="A261" s="14"/>
      <c r="B261" s="246"/>
      <c r="C261" s="247"/>
      <c r="D261" s="226" t="s">
        <v>228</v>
      </c>
      <c r="E261" s="248" t="s">
        <v>19</v>
      </c>
      <c r="F261" s="249" t="s">
        <v>1407</v>
      </c>
      <c r="G261" s="247"/>
      <c r="H261" s="250">
        <v>1.415</v>
      </c>
      <c r="I261" s="251"/>
      <c r="J261" s="247"/>
      <c r="K261" s="247"/>
      <c r="L261" s="252"/>
      <c r="M261" s="253"/>
      <c r="N261" s="254"/>
      <c r="O261" s="254"/>
      <c r="P261" s="254"/>
      <c r="Q261" s="254"/>
      <c r="R261" s="254"/>
      <c r="S261" s="254"/>
      <c r="T261" s="25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6" t="s">
        <v>228</v>
      </c>
      <c r="AU261" s="256" t="s">
        <v>84</v>
      </c>
      <c r="AV261" s="14" t="s">
        <v>84</v>
      </c>
      <c r="AW261" s="14" t="s">
        <v>37</v>
      </c>
      <c r="AX261" s="14" t="s">
        <v>75</v>
      </c>
      <c r="AY261" s="256" t="s">
        <v>137</v>
      </c>
    </row>
    <row r="262" s="15" customFormat="1">
      <c r="A262" s="15"/>
      <c r="B262" s="257"/>
      <c r="C262" s="258"/>
      <c r="D262" s="226" t="s">
        <v>228</v>
      </c>
      <c r="E262" s="259" t="s">
        <v>19</v>
      </c>
      <c r="F262" s="260" t="s">
        <v>237</v>
      </c>
      <c r="G262" s="258"/>
      <c r="H262" s="261">
        <v>1.415</v>
      </c>
      <c r="I262" s="262"/>
      <c r="J262" s="258"/>
      <c r="K262" s="258"/>
      <c r="L262" s="263"/>
      <c r="M262" s="264"/>
      <c r="N262" s="265"/>
      <c r="O262" s="265"/>
      <c r="P262" s="265"/>
      <c r="Q262" s="265"/>
      <c r="R262" s="265"/>
      <c r="S262" s="265"/>
      <c r="T262" s="26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67" t="s">
        <v>228</v>
      </c>
      <c r="AU262" s="267" t="s">
        <v>84</v>
      </c>
      <c r="AV262" s="15" t="s">
        <v>155</v>
      </c>
      <c r="AW262" s="15" t="s">
        <v>37</v>
      </c>
      <c r="AX262" s="15" t="s">
        <v>82</v>
      </c>
      <c r="AY262" s="267" t="s">
        <v>137</v>
      </c>
    </row>
    <row r="263" s="12" customFormat="1" ht="22.8" customHeight="1">
      <c r="A263" s="12"/>
      <c r="B263" s="197"/>
      <c r="C263" s="198"/>
      <c r="D263" s="199" t="s">
        <v>74</v>
      </c>
      <c r="E263" s="211" t="s">
        <v>1408</v>
      </c>
      <c r="F263" s="211" t="s">
        <v>1409</v>
      </c>
      <c r="G263" s="198"/>
      <c r="H263" s="198"/>
      <c r="I263" s="201"/>
      <c r="J263" s="212">
        <f>BK263</f>
        <v>0</v>
      </c>
      <c r="K263" s="198"/>
      <c r="L263" s="203"/>
      <c r="M263" s="204"/>
      <c r="N263" s="205"/>
      <c r="O263" s="205"/>
      <c r="P263" s="206">
        <f>SUM(P264:P265)</f>
        <v>0</v>
      </c>
      <c r="Q263" s="205"/>
      <c r="R263" s="206">
        <f>SUM(R264:R265)</f>
        <v>0</v>
      </c>
      <c r="S263" s="205"/>
      <c r="T263" s="207">
        <f>SUM(T264:T265)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8" t="s">
        <v>82</v>
      </c>
      <c r="AT263" s="209" t="s">
        <v>74</v>
      </c>
      <c r="AU263" s="209" t="s">
        <v>82</v>
      </c>
      <c r="AY263" s="208" t="s">
        <v>137</v>
      </c>
      <c r="BK263" s="210">
        <f>SUM(BK264:BK265)</f>
        <v>0</v>
      </c>
    </row>
    <row r="264" s="2" customFormat="1" ht="78" customHeight="1">
      <c r="A264" s="39"/>
      <c r="B264" s="40"/>
      <c r="C264" s="213" t="s">
        <v>520</v>
      </c>
      <c r="D264" s="213" t="s">
        <v>140</v>
      </c>
      <c r="E264" s="214" t="s">
        <v>1410</v>
      </c>
      <c r="F264" s="215" t="s">
        <v>1411</v>
      </c>
      <c r="G264" s="216" t="s">
        <v>1215</v>
      </c>
      <c r="H264" s="217">
        <v>58.031999999999996</v>
      </c>
      <c r="I264" s="218"/>
      <c r="J264" s="219">
        <f>ROUND(I264*H264,2)</f>
        <v>0</v>
      </c>
      <c r="K264" s="215" t="s">
        <v>282</v>
      </c>
      <c r="L264" s="45"/>
      <c r="M264" s="220" t="s">
        <v>19</v>
      </c>
      <c r="N264" s="221" t="s">
        <v>46</v>
      </c>
      <c r="O264" s="85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24" t="s">
        <v>155</v>
      </c>
      <c r="AT264" s="224" t="s">
        <v>140</v>
      </c>
      <c r="AU264" s="224" t="s">
        <v>84</v>
      </c>
      <c r="AY264" s="18" t="s">
        <v>137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8" t="s">
        <v>82</v>
      </c>
      <c r="BK264" s="225">
        <f>ROUND(I264*H264,2)</f>
        <v>0</v>
      </c>
      <c r="BL264" s="18" t="s">
        <v>155</v>
      </c>
      <c r="BM264" s="224" t="s">
        <v>1412</v>
      </c>
    </row>
    <row r="265" s="2" customFormat="1">
      <c r="A265" s="39"/>
      <c r="B265" s="40"/>
      <c r="C265" s="41"/>
      <c r="D265" s="268" t="s">
        <v>284</v>
      </c>
      <c r="E265" s="41"/>
      <c r="F265" s="269" t="s">
        <v>1413</v>
      </c>
      <c r="G265" s="41"/>
      <c r="H265" s="41"/>
      <c r="I265" s="228"/>
      <c r="J265" s="41"/>
      <c r="K265" s="41"/>
      <c r="L265" s="45"/>
      <c r="M265" s="229"/>
      <c r="N265" s="230"/>
      <c r="O265" s="85"/>
      <c r="P265" s="85"/>
      <c r="Q265" s="85"/>
      <c r="R265" s="85"/>
      <c r="S265" s="85"/>
      <c r="T265" s="86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18" t="s">
        <v>284</v>
      </c>
      <c r="AU265" s="18" t="s">
        <v>84</v>
      </c>
    </row>
    <row r="266" s="12" customFormat="1" ht="25.92" customHeight="1">
      <c r="A266" s="12"/>
      <c r="B266" s="197"/>
      <c r="C266" s="198"/>
      <c r="D266" s="199" t="s">
        <v>74</v>
      </c>
      <c r="E266" s="200" t="s">
        <v>220</v>
      </c>
      <c r="F266" s="200" t="s">
        <v>221</v>
      </c>
      <c r="G266" s="198"/>
      <c r="H266" s="198"/>
      <c r="I266" s="201"/>
      <c r="J266" s="202">
        <f>BK266</f>
        <v>0</v>
      </c>
      <c r="K266" s="198"/>
      <c r="L266" s="203"/>
      <c r="M266" s="204"/>
      <c r="N266" s="205"/>
      <c r="O266" s="205"/>
      <c r="P266" s="206">
        <f>P267+P271+P322+P348+P478</f>
        <v>0</v>
      </c>
      <c r="Q266" s="205"/>
      <c r="R266" s="206">
        <f>R267+R271+R322+R348+R478</f>
        <v>9.5471863799999994</v>
      </c>
      <c r="S266" s="205"/>
      <c r="T266" s="207">
        <f>T267+T271+T322+T348+T478</f>
        <v>2.54343333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8" t="s">
        <v>84</v>
      </c>
      <c r="AT266" s="209" t="s">
        <v>74</v>
      </c>
      <c r="AU266" s="209" t="s">
        <v>75</v>
      </c>
      <c r="AY266" s="208" t="s">
        <v>137</v>
      </c>
      <c r="BK266" s="210">
        <f>BK267+BK271+BK322+BK348+BK478</f>
        <v>0</v>
      </c>
    </row>
    <row r="267" s="12" customFormat="1" ht="22.8" customHeight="1">
      <c r="A267" s="12"/>
      <c r="B267" s="197"/>
      <c r="C267" s="198"/>
      <c r="D267" s="199" t="s">
        <v>74</v>
      </c>
      <c r="E267" s="211" t="s">
        <v>1414</v>
      </c>
      <c r="F267" s="211" t="s">
        <v>1415</v>
      </c>
      <c r="G267" s="198"/>
      <c r="H267" s="198"/>
      <c r="I267" s="201"/>
      <c r="J267" s="212">
        <f>BK267</f>
        <v>0</v>
      </c>
      <c r="K267" s="198"/>
      <c r="L267" s="203"/>
      <c r="M267" s="204"/>
      <c r="N267" s="205"/>
      <c r="O267" s="205"/>
      <c r="P267" s="206">
        <f>SUM(P268:P270)</f>
        <v>0</v>
      </c>
      <c r="Q267" s="205"/>
      <c r="R267" s="206">
        <f>SUM(R268:R270)</f>
        <v>0.0051000000000000004</v>
      </c>
      <c r="S267" s="205"/>
      <c r="T267" s="207">
        <f>SUM(T268:T270)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8" t="s">
        <v>84</v>
      </c>
      <c r="AT267" s="209" t="s">
        <v>74</v>
      </c>
      <c r="AU267" s="209" t="s">
        <v>82</v>
      </c>
      <c r="AY267" s="208" t="s">
        <v>137</v>
      </c>
      <c r="BK267" s="210">
        <f>SUM(BK268:BK270)</f>
        <v>0</v>
      </c>
    </row>
    <row r="268" s="2" customFormat="1" ht="24.15" customHeight="1">
      <c r="A268" s="39"/>
      <c r="B268" s="40"/>
      <c r="C268" s="213" t="s">
        <v>372</v>
      </c>
      <c r="D268" s="213" t="s">
        <v>140</v>
      </c>
      <c r="E268" s="214" t="s">
        <v>1416</v>
      </c>
      <c r="F268" s="215" t="s">
        <v>1417</v>
      </c>
      <c r="G268" s="216" t="s">
        <v>226</v>
      </c>
      <c r="H268" s="217">
        <v>10</v>
      </c>
      <c r="I268" s="218"/>
      <c r="J268" s="219">
        <f>ROUND(I268*H268,2)</f>
        <v>0</v>
      </c>
      <c r="K268" s="215" t="s">
        <v>19</v>
      </c>
      <c r="L268" s="45"/>
      <c r="M268" s="220" t="s">
        <v>19</v>
      </c>
      <c r="N268" s="221" t="s">
        <v>46</v>
      </c>
      <c r="O268" s="85"/>
      <c r="P268" s="222">
        <f>O268*H268</f>
        <v>0</v>
      </c>
      <c r="Q268" s="222">
        <v>0.00051000000000000004</v>
      </c>
      <c r="R268" s="222">
        <f>Q268*H268</f>
        <v>0.0051000000000000004</v>
      </c>
      <c r="S268" s="222">
        <v>0</v>
      </c>
      <c r="T268" s="223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24" t="s">
        <v>189</v>
      </c>
      <c r="AT268" s="224" t="s">
        <v>140</v>
      </c>
      <c r="AU268" s="224" t="s">
        <v>84</v>
      </c>
      <c r="AY268" s="18" t="s">
        <v>137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8" t="s">
        <v>82</v>
      </c>
      <c r="BK268" s="225">
        <f>ROUND(I268*H268,2)</f>
        <v>0</v>
      </c>
      <c r="BL268" s="18" t="s">
        <v>189</v>
      </c>
      <c r="BM268" s="224" t="s">
        <v>1418</v>
      </c>
    </row>
    <row r="269" s="2" customFormat="1" ht="55.5" customHeight="1">
      <c r="A269" s="39"/>
      <c r="B269" s="40"/>
      <c r="C269" s="213" t="s">
        <v>376</v>
      </c>
      <c r="D269" s="213" t="s">
        <v>140</v>
      </c>
      <c r="E269" s="214" t="s">
        <v>1419</v>
      </c>
      <c r="F269" s="215" t="s">
        <v>1420</v>
      </c>
      <c r="G269" s="216" t="s">
        <v>1215</v>
      </c>
      <c r="H269" s="217">
        <v>0.0050000000000000001</v>
      </c>
      <c r="I269" s="218"/>
      <c r="J269" s="219">
        <f>ROUND(I269*H269,2)</f>
        <v>0</v>
      </c>
      <c r="K269" s="215" t="s">
        <v>282</v>
      </c>
      <c r="L269" s="45"/>
      <c r="M269" s="220" t="s">
        <v>19</v>
      </c>
      <c r="N269" s="221" t="s">
        <v>46</v>
      </c>
      <c r="O269" s="85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24" t="s">
        <v>155</v>
      </c>
      <c r="AT269" s="224" t="s">
        <v>140</v>
      </c>
      <c r="AU269" s="224" t="s">
        <v>84</v>
      </c>
      <c r="AY269" s="18" t="s">
        <v>137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8" t="s">
        <v>82</v>
      </c>
      <c r="BK269" s="225">
        <f>ROUND(I269*H269,2)</f>
        <v>0</v>
      </c>
      <c r="BL269" s="18" t="s">
        <v>155</v>
      </c>
      <c r="BM269" s="224" t="s">
        <v>1421</v>
      </c>
    </row>
    <row r="270" s="2" customFormat="1">
      <c r="A270" s="39"/>
      <c r="B270" s="40"/>
      <c r="C270" s="41"/>
      <c r="D270" s="268" t="s">
        <v>284</v>
      </c>
      <c r="E270" s="41"/>
      <c r="F270" s="269" t="s">
        <v>1422</v>
      </c>
      <c r="G270" s="41"/>
      <c r="H270" s="41"/>
      <c r="I270" s="228"/>
      <c r="J270" s="41"/>
      <c r="K270" s="41"/>
      <c r="L270" s="45"/>
      <c r="M270" s="229"/>
      <c r="N270" s="230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284</v>
      </c>
      <c r="AU270" s="18" t="s">
        <v>84</v>
      </c>
    </row>
    <row r="271" s="12" customFormat="1" ht="22.8" customHeight="1">
      <c r="A271" s="12"/>
      <c r="B271" s="197"/>
      <c r="C271" s="198"/>
      <c r="D271" s="199" t="s">
        <v>74</v>
      </c>
      <c r="E271" s="211" t="s">
        <v>1423</v>
      </c>
      <c r="F271" s="211" t="s">
        <v>1424</v>
      </c>
      <c r="G271" s="198"/>
      <c r="H271" s="198"/>
      <c r="I271" s="201"/>
      <c r="J271" s="212">
        <f>BK271</f>
        <v>0</v>
      </c>
      <c r="K271" s="198"/>
      <c r="L271" s="203"/>
      <c r="M271" s="204"/>
      <c r="N271" s="205"/>
      <c r="O271" s="205"/>
      <c r="P271" s="206">
        <f>SUM(P272:P321)</f>
        <v>0</v>
      </c>
      <c r="Q271" s="205"/>
      <c r="R271" s="206">
        <f>SUM(R272:R321)</f>
        <v>3.01791754</v>
      </c>
      <c r="S271" s="205"/>
      <c r="T271" s="207">
        <f>SUM(T272:T321)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8" t="s">
        <v>84</v>
      </c>
      <c r="AT271" s="209" t="s">
        <v>74</v>
      </c>
      <c r="AU271" s="209" t="s">
        <v>82</v>
      </c>
      <c r="AY271" s="208" t="s">
        <v>137</v>
      </c>
      <c r="BK271" s="210">
        <f>SUM(BK272:BK321)</f>
        <v>0</v>
      </c>
    </row>
    <row r="272" s="2" customFormat="1" ht="16.5" customHeight="1">
      <c r="A272" s="39"/>
      <c r="B272" s="40"/>
      <c r="C272" s="213" t="s">
        <v>425</v>
      </c>
      <c r="D272" s="213" t="s">
        <v>140</v>
      </c>
      <c r="E272" s="214" t="s">
        <v>1425</v>
      </c>
      <c r="F272" s="215" t="s">
        <v>1426</v>
      </c>
      <c r="G272" s="216" t="s">
        <v>1244</v>
      </c>
      <c r="H272" s="217">
        <v>1.006</v>
      </c>
      <c r="I272" s="218"/>
      <c r="J272" s="219">
        <f>ROUND(I272*H272,2)</f>
        <v>0</v>
      </c>
      <c r="K272" s="215" t="s">
        <v>282</v>
      </c>
      <c r="L272" s="45"/>
      <c r="M272" s="220" t="s">
        <v>19</v>
      </c>
      <c r="N272" s="221" t="s">
        <v>46</v>
      </c>
      <c r="O272" s="85"/>
      <c r="P272" s="222">
        <f>O272*H272</f>
        <v>0</v>
      </c>
      <c r="Q272" s="222">
        <v>0.01324</v>
      </c>
      <c r="R272" s="222">
        <f>Q272*H272</f>
        <v>0.01331944</v>
      </c>
      <c r="S272" s="222">
        <v>0</v>
      </c>
      <c r="T272" s="223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24" t="s">
        <v>189</v>
      </c>
      <c r="AT272" s="224" t="s">
        <v>140</v>
      </c>
      <c r="AU272" s="224" t="s">
        <v>84</v>
      </c>
      <c r="AY272" s="18" t="s">
        <v>137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8" t="s">
        <v>82</v>
      </c>
      <c r="BK272" s="225">
        <f>ROUND(I272*H272,2)</f>
        <v>0</v>
      </c>
      <c r="BL272" s="18" t="s">
        <v>189</v>
      </c>
      <c r="BM272" s="224" t="s">
        <v>1427</v>
      </c>
    </row>
    <row r="273" s="2" customFormat="1">
      <c r="A273" s="39"/>
      <c r="B273" s="40"/>
      <c r="C273" s="41"/>
      <c r="D273" s="268" t="s">
        <v>284</v>
      </c>
      <c r="E273" s="41"/>
      <c r="F273" s="269" t="s">
        <v>1428</v>
      </c>
      <c r="G273" s="41"/>
      <c r="H273" s="41"/>
      <c r="I273" s="228"/>
      <c r="J273" s="41"/>
      <c r="K273" s="41"/>
      <c r="L273" s="45"/>
      <c r="M273" s="229"/>
      <c r="N273" s="230"/>
      <c r="O273" s="85"/>
      <c r="P273" s="85"/>
      <c r="Q273" s="85"/>
      <c r="R273" s="85"/>
      <c r="S273" s="85"/>
      <c r="T273" s="86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18" t="s">
        <v>284</v>
      </c>
      <c r="AU273" s="18" t="s">
        <v>84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1429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3" customFormat="1">
      <c r="A275" s="13"/>
      <c r="B275" s="236"/>
      <c r="C275" s="237"/>
      <c r="D275" s="226" t="s">
        <v>228</v>
      </c>
      <c r="E275" s="238" t="s">
        <v>19</v>
      </c>
      <c r="F275" s="239" t="s">
        <v>1247</v>
      </c>
      <c r="G275" s="237"/>
      <c r="H275" s="238" t="s">
        <v>19</v>
      </c>
      <c r="I275" s="240"/>
      <c r="J275" s="237"/>
      <c r="K275" s="237"/>
      <c r="L275" s="241"/>
      <c r="M275" s="242"/>
      <c r="N275" s="243"/>
      <c r="O275" s="243"/>
      <c r="P275" s="243"/>
      <c r="Q275" s="243"/>
      <c r="R275" s="243"/>
      <c r="S275" s="243"/>
      <c r="T275" s="24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5" t="s">
        <v>228</v>
      </c>
      <c r="AU275" s="245" t="s">
        <v>84</v>
      </c>
      <c r="AV275" s="13" t="s">
        <v>82</v>
      </c>
      <c r="AW275" s="13" t="s">
        <v>37</v>
      </c>
      <c r="AX275" s="13" t="s">
        <v>75</v>
      </c>
      <c r="AY275" s="245" t="s">
        <v>137</v>
      </c>
    </row>
    <row r="276" s="13" customFormat="1">
      <c r="A276" s="13"/>
      <c r="B276" s="236"/>
      <c r="C276" s="237"/>
      <c r="D276" s="226" t="s">
        <v>228</v>
      </c>
      <c r="E276" s="238" t="s">
        <v>19</v>
      </c>
      <c r="F276" s="239" t="s">
        <v>1430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228</v>
      </c>
      <c r="AU276" s="245" t="s">
        <v>84</v>
      </c>
      <c r="AV276" s="13" t="s">
        <v>82</v>
      </c>
      <c r="AW276" s="13" t="s">
        <v>37</v>
      </c>
      <c r="AX276" s="13" t="s">
        <v>75</v>
      </c>
      <c r="AY276" s="245" t="s">
        <v>137</v>
      </c>
    </row>
    <row r="277" s="14" customFormat="1">
      <c r="A277" s="14"/>
      <c r="B277" s="246"/>
      <c r="C277" s="247"/>
      <c r="D277" s="226" t="s">
        <v>228</v>
      </c>
      <c r="E277" s="248" t="s">
        <v>19</v>
      </c>
      <c r="F277" s="249" t="s">
        <v>1431</v>
      </c>
      <c r="G277" s="247"/>
      <c r="H277" s="250">
        <v>0.48199999999999998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228</v>
      </c>
      <c r="AU277" s="256" t="s">
        <v>84</v>
      </c>
      <c r="AV277" s="14" t="s">
        <v>84</v>
      </c>
      <c r="AW277" s="14" t="s">
        <v>37</v>
      </c>
      <c r="AX277" s="14" t="s">
        <v>75</v>
      </c>
      <c r="AY277" s="256" t="s">
        <v>137</v>
      </c>
    </row>
    <row r="278" s="13" customFormat="1">
      <c r="A278" s="13"/>
      <c r="B278" s="236"/>
      <c r="C278" s="237"/>
      <c r="D278" s="226" t="s">
        <v>228</v>
      </c>
      <c r="E278" s="238" t="s">
        <v>19</v>
      </c>
      <c r="F278" s="239" t="s">
        <v>1251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228</v>
      </c>
      <c r="AU278" s="245" t="s">
        <v>84</v>
      </c>
      <c r="AV278" s="13" t="s">
        <v>82</v>
      </c>
      <c r="AW278" s="13" t="s">
        <v>37</v>
      </c>
      <c r="AX278" s="13" t="s">
        <v>75</v>
      </c>
      <c r="AY278" s="245" t="s">
        <v>137</v>
      </c>
    </row>
    <row r="279" s="13" customFormat="1">
      <c r="A279" s="13"/>
      <c r="B279" s="236"/>
      <c r="C279" s="237"/>
      <c r="D279" s="226" t="s">
        <v>228</v>
      </c>
      <c r="E279" s="238" t="s">
        <v>19</v>
      </c>
      <c r="F279" s="239" t="s">
        <v>1252</v>
      </c>
      <c r="G279" s="237"/>
      <c r="H279" s="238" t="s">
        <v>19</v>
      </c>
      <c r="I279" s="240"/>
      <c r="J279" s="237"/>
      <c r="K279" s="237"/>
      <c r="L279" s="241"/>
      <c r="M279" s="242"/>
      <c r="N279" s="243"/>
      <c r="O279" s="243"/>
      <c r="P279" s="243"/>
      <c r="Q279" s="243"/>
      <c r="R279" s="243"/>
      <c r="S279" s="243"/>
      <c r="T279" s="24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5" t="s">
        <v>228</v>
      </c>
      <c r="AU279" s="245" t="s">
        <v>84</v>
      </c>
      <c r="AV279" s="13" t="s">
        <v>82</v>
      </c>
      <c r="AW279" s="13" t="s">
        <v>37</v>
      </c>
      <c r="AX279" s="13" t="s">
        <v>75</v>
      </c>
      <c r="AY279" s="245" t="s">
        <v>137</v>
      </c>
    </row>
    <row r="280" s="14" customFormat="1">
      <c r="A280" s="14"/>
      <c r="B280" s="246"/>
      <c r="C280" s="247"/>
      <c r="D280" s="226" t="s">
        <v>228</v>
      </c>
      <c r="E280" s="248" t="s">
        <v>19</v>
      </c>
      <c r="F280" s="249" t="s">
        <v>1432</v>
      </c>
      <c r="G280" s="247"/>
      <c r="H280" s="250">
        <v>0.52400000000000002</v>
      </c>
      <c r="I280" s="251"/>
      <c r="J280" s="247"/>
      <c r="K280" s="247"/>
      <c r="L280" s="252"/>
      <c r="M280" s="253"/>
      <c r="N280" s="254"/>
      <c r="O280" s="254"/>
      <c r="P280" s="254"/>
      <c r="Q280" s="254"/>
      <c r="R280" s="254"/>
      <c r="S280" s="254"/>
      <c r="T280" s="25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6" t="s">
        <v>228</v>
      </c>
      <c r="AU280" s="256" t="s">
        <v>84</v>
      </c>
      <c r="AV280" s="14" t="s">
        <v>84</v>
      </c>
      <c r="AW280" s="14" t="s">
        <v>37</v>
      </c>
      <c r="AX280" s="14" t="s">
        <v>75</v>
      </c>
      <c r="AY280" s="256" t="s">
        <v>137</v>
      </c>
    </row>
    <row r="281" s="15" customFormat="1">
      <c r="A281" s="15"/>
      <c r="B281" s="257"/>
      <c r="C281" s="258"/>
      <c r="D281" s="226" t="s">
        <v>228</v>
      </c>
      <c r="E281" s="259" t="s">
        <v>19</v>
      </c>
      <c r="F281" s="260" t="s">
        <v>237</v>
      </c>
      <c r="G281" s="258"/>
      <c r="H281" s="261">
        <v>1.006</v>
      </c>
      <c r="I281" s="262"/>
      <c r="J281" s="258"/>
      <c r="K281" s="258"/>
      <c r="L281" s="263"/>
      <c r="M281" s="264"/>
      <c r="N281" s="265"/>
      <c r="O281" s="265"/>
      <c r="P281" s="265"/>
      <c r="Q281" s="265"/>
      <c r="R281" s="265"/>
      <c r="S281" s="265"/>
      <c r="T281" s="266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67" t="s">
        <v>228</v>
      </c>
      <c r="AU281" s="267" t="s">
        <v>84</v>
      </c>
      <c r="AV281" s="15" t="s">
        <v>155</v>
      </c>
      <c r="AW281" s="15" t="s">
        <v>37</v>
      </c>
      <c r="AX281" s="15" t="s">
        <v>82</v>
      </c>
      <c r="AY281" s="267" t="s">
        <v>137</v>
      </c>
    </row>
    <row r="282" s="2" customFormat="1" ht="49.05" customHeight="1">
      <c r="A282" s="39"/>
      <c r="B282" s="40"/>
      <c r="C282" s="213" t="s">
        <v>429</v>
      </c>
      <c r="D282" s="213" t="s">
        <v>140</v>
      </c>
      <c r="E282" s="214" t="s">
        <v>1433</v>
      </c>
      <c r="F282" s="215" t="s">
        <v>1434</v>
      </c>
      <c r="G282" s="216" t="s">
        <v>1244</v>
      </c>
      <c r="H282" s="217">
        <v>27.719999999999999</v>
      </c>
      <c r="I282" s="218"/>
      <c r="J282" s="219">
        <f>ROUND(I282*H282,2)</f>
        <v>0</v>
      </c>
      <c r="K282" s="215" t="s">
        <v>282</v>
      </c>
      <c r="L282" s="45"/>
      <c r="M282" s="220" t="s">
        <v>19</v>
      </c>
      <c r="N282" s="221" t="s">
        <v>46</v>
      </c>
      <c r="O282" s="85"/>
      <c r="P282" s="222">
        <f>O282*H282</f>
        <v>0</v>
      </c>
      <c r="Q282" s="222">
        <v>0.024879999999999999</v>
      </c>
      <c r="R282" s="222">
        <f>Q282*H282</f>
        <v>0.6896736</v>
      </c>
      <c r="S282" s="222">
        <v>0</v>
      </c>
      <c r="T282" s="223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24" t="s">
        <v>189</v>
      </c>
      <c r="AT282" s="224" t="s">
        <v>140</v>
      </c>
      <c r="AU282" s="224" t="s">
        <v>84</v>
      </c>
      <c r="AY282" s="18" t="s">
        <v>137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8" t="s">
        <v>82</v>
      </c>
      <c r="BK282" s="225">
        <f>ROUND(I282*H282,2)</f>
        <v>0</v>
      </c>
      <c r="BL282" s="18" t="s">
        <v>189</v>
      </c>
      <c r="BM282" s="224" t="s">
        <v>1435</v>
      </c>
    </row>
    <row r="283" s="2" customFormat="1">
      <c r="A283" s="39"/>
      <c r="B283" s="40"/>
      <c r="C283" s="41"/>
      <c r="D283" s="268" t="s">
        <v>284</v>
      </c>
      <c r="E283" s="41"/>
      <c r="F283" s="269" t="s">
        <v>1436</v>
      </c>
      <c r="G283" s="41"/>
      <c r="H283" s="41"/>
      <c r="I283" s="228"/>
      <c r="J283" s="41"/>
      <c r="K283" s="41"/>
      <c r="L283" s="45"/>
      <c r="M283" s="229"/>
      <c r="N283" s="230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284</v>
      </c>
      <c r="AU283" s="18" t="s">
        <v>84</v>
      </c>
    </row>
    <row r="284" s="13" customFormat="1">
      <c r="A284" s="13"/>
      <c r="B284" s="236"/>
      <c r="C284" s="237"/>
      <c r="D284" s="226" t="s">
        <v>228</v>
      </c>
      <c r="E284" s="238" t="s">
        <v>19</v>
      </c>
      <c r="F284" s="239" t="s">
        <v>1437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228</v>
      </c>
      <c r="AU284" s="245" t="s">
        <v>84</v>
      </c>
      <c r="AV284" s="13" t="s">
        <v>82</v>
      </c>
      <c r="AW284" s="13" t="s">
        <v>37</v>
      </c>
      <c r="AX284" s="13" t="s">
        <v>75</v>
      </c>
      <c r="AY284" s="245" t="s">
        <v>137</v>
      </c>
    </row>
    <row r="285" s="13" customFormat="1">
      <c r="A285" s="13"/>
      <c r="B285" s="236"/>
      <c r="C285" s="237"/>
      <c r="D285" s="226" t="s">
        <v>228</v>
      </c>
      <c r="E285" s="238" t="s">
        <v>19</v>
      </c>
      <c r="F285" s="239" t="s">
        <v>1247</v>
      </c>
      <c r="G285" s="237"/>
      <c r="H285" s="238" t="s">
        <v>19</v>
      </c>
      <c r="I285" s="240"/>
      <c r="J285" s="237"/>
      <c r="K285" s="237"/>
      <c r="L285" s="241"/>
      <c r="M285" s="242"/>
      <c r="N285" s="243"/>
      <c r="O285" s="243"/>
      <c r="P285" s="243"/>
      <c r="Q285" s="243"/>
      <c r="R285" s="243"/>
      <c r="S285" s="243"/>
      <c r="T285" s="24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5" t="s">
        <v>228</v>
      </c>
      <c r="AU285" s="245" t="s">
        <v>84</v>
      </c>
      <c r="AV285" s="13" t="s">
        <v>82</v>
      </c>
      <c r="AW285" s="13" t="s">
        <v>37</v>
      </c>
      <c r="AX285" s="13" t="s">
        <v>75</v>
      </c>
      <c r="AY285" s="245" t="s">
        <v>137</v>
      </c>
    </row>
    <row r="286" s="13" customFormat="1">
      <c r="A286" s="13"/>
      <c r="B286" s="236"/>
      <c r="C286" s="237"/>
      <c r="D286" s="226" t="s">
        <v>228</v>
      </c>
      <c r="E286" s="238" t="s">
        <v>19</v>
      </c>
      <c r="F286" s="239" t="s">
        <v>1438</v>
      </c>
      <c r="G286" s="237"/>
      <c r="H286" s="238" t="s">
        <v>19</v>
      </c>
      <c r="I286" s="240"/>
      <c r="J286" s="237"/>
      <c r="K286" s="237"/>
      <c r="L286" s="241"/>
      <c r="M286" s="242"/>
      <c r="N286" s="243"/>
      <c r="O286" s="243"/>
      <c r="P286" s="243"/>
      <c r="Q286" s="243"/>
      <c r="R286" s="243"/>
      <c r="S286" s="243"/>
      <c r="T286" s="24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5" t="s">
        <v>228</v>
      </c>
      <c r="AU286" s="245" t="s">
        <v>84</v>
      </c>
      <c r="AV286" s="13" t="s">
        <v>82</v>
      </c>
      <c r="AW286" s="13" t="s">
        <v>37</v>
      </c>
      <c r="AX286" s="13" t="s">
        <v>75</v>
      </c>
      <c r="AY286" s="245" t="s">
        <v>137</v>
      </c>
    </row>
    <row r="287" s="14" customFormat="1">
      <c r="A287" s="14"/>
      <c r="B287" s="246"/>
      <c r="C287" s="247"/>
      <c r="D287" s="226" t="s">
        <v>228</v>
      </c>
      <c r="E287" s="248" t="s">
        <v>19</v>
      </c>
      <c r="F287" s="249" t="s">
        <v>1439</v>
      </c>
      <c r="G287" s="247"/>
      <c r="H287" s="250">
        <v>8.4670000000000005</v>
      </c>
      <c r="I287" s="251"/>
      <c r="J287" s="247"/>
      <c r="K287" s="247"/>
      <c r="L287" s="252"/>
      <c r="M287" s="253"/>
      <c r="N287" s="254"/>
      <c r="O287" s="254"/>
      <c r="P287" s="254"/>
      <c r="Q287" s="254"/>
      <c r="R287" s="254"/>
      <c r="S287" s="254"/>
      <c r="T287" s="25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6" t="s">
        <v>228</v>
      </c>
      <c r="AU287" s="256" t="s">
        <v>84</v>
      </c>
      <c r="AV287" s="14" t="s">
        <v>84</v>
      </c>
      <c r="AW287" s="14" t="s">
        <v>37</v>
      </c>
      <c r="AX287" s="14" t="s">
        <v>75</v>
      </c>
      <c r="AY287" s="256" t="s">
        <v>137</v>
      </c>
    </row>
    <row r="288" s="14" customFormat="1">
      <c r="A288" s="14"/>
      <c r="B288" s="246"/>
      <c r="C288" s="247"/>
      <c r="D288" s="226" t="s">
        <v>228</v>
      </c>
      <c r="E288" s="248" t="s">
        <v>19</v>
      </c>
      <c r="F288" s="249" t="s">
        <v>1440</v>
      </c>
      <c r="G288" s="247"/>
      <c r="H288" s="250">
        <v>9.173</v>
      </c>
      <c r="I288" s="251"/>
      <c r="J288" s="247"/>
      <c r="K288" s="247"/>
      <c r="L288" s="252"/>
      <c r="M288" s="253"/>
      <c r="N288" s="254"/>
      <c r="O288" s="254"/>
      <c r="P288" s="254"/>
      <c r="Q288" s="254"/>
      <c r="R288" s="254"/>
      <c r="S288" s="254"/>
      <c r="T288" s="255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56" t="s">
        <v>228</v>
      </c>
      <c r="AU288" s="256" t="s">
        <v>84</v>
      </c>
      <c r="AV288" s="14" t="s">
        <v>84</v>
      </c>
      <c r="AW288" s="14" t="s">
        <v>37</v>
      </c>
      <c r="AX288" s="14" t="s">
        <v>75</v>
      </c>
      <c r="AY288" s="256" t="s">
        <v>137</v>
      </c>
    </row>
    <row r="289" s="16" customFormat="1">
      <c r="A289" s="16"/>
      <c r="B289" s="280"/>
      <c r="C289" s="281"/>
      <c r="D289" s="226" t="s">
        <v>228</v>
      </c>
      <c r="E289" s="282" t="s">
        <v>19</v>
      </c>
      <c r="F289" s="283" t="s">
        <v>1309</v>
      </c>
      <c r="G289" s="281"/>
      <c r="H289" s="284">
        <v>17.640000000000001</v>
      </c>
      <c r="I289" s="285"/>
      <c r="J289" s="281"/>
      <c r="K289" s="281"/>
      <c r="L289" s="286"/>
      <c r="M289" s="287"/>
      <c r="N289" s="288"/>
      <c r="O289" s="288"/>
      <c r="P289" s="288"/>
      <c r="Q289" s="288"/>
      <c r="R289" s="288"/>
      <c r="S289" s="288"/>
      <c r="T289" s="289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T289" s="290" t="s">
        <v>228</v>
      </c>
      <c r="AU289" s="290" t="s">
        <v>84</v>
      </c>
      <c r="AV289" s="16" t="s">
        <v>151</v>
      </c>
      <c r="AW289" s="16" t="s">
        <v>37</v>
      </c>
      <c r="AX289" s="16" t="s">
        <v>75</v>
      </c>
      <c r="AY289" s="290" t="s">
        <v>137</v>
      </c>
    </row>
    <row r="290" s="13" customFormat="1">
      <c r="A290" s="13"/>
      <c r="B290" s="236"/>
      <c r="C290" s="237"/>
      <c r="D290" s="226" t="s">
        <v>228</v>
      </c>
      <c r="E290" s="238" t="s">
        <v>19</v>
      </c>
      <c r="F290" s="239" t="s">
        <v>1251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228</v>
      </c>
      <c r="AU290" s="245" t="s">
        <v>84</v>
      </c>
      <c r="AV290" s="13" t="s">
        <v>82</v>
      </c>
      <c r="AW290" s="13" t="s">
        <v>37</v>
      </c>
      <c r="AX290" s="13" t="s">
        <v>75</v>
      </c>
      <c r="AY290" s="245" t="s">
        <v>137</v>
      </c>
    </row>
    <row r="291" s="13" customFormat="1">
      <c r="A291" s="13"/>
      <c r="B291" s="236"/>
      <c r="C291" s="237"/>
      <c r="D291" s="226" t="s">
        <v>228</v>
      </c>
      <c r="E291" s="238" t="s">
        <v>19</v>
      </c>
      <c r="F291" s="239" t="s">
        <v>1441</v>
      </c>
      <c r="G291" s="237"/>
      <c r="H291" s="238" t="s">
        <v>19</v>
      </c>
      <c r="I291" s="240"/>
      <c r="J291" s="237"/>
      <c r="K291" s="237"/>
      <c r="L291" s="241"/>
      <c r="M291" s="242"/>
      <c r="N291" s="243"/>
      <c r="O291" s="243"/>
      <c r="P291" s="243"/>
      <c r="Q291" s="243"/>
      <c r="R291" s="243"/>
      <c r="S291" s="243"/>
      <c r="T291" s="24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5" t="s">
        <v>228</v>
      </c>
      <c r="AU291" s="245" t="s">
        <v>84</v>
      </c>
      <c r="AV291" s="13" t="s">
        <v>82</v>
      </c>
      <c r="AW291" s="13" t="s">
        <v>37</v>
      </c>
      <c r="AX291" s="13" t="s">
        <v>75</v>
      </c>
      <c r="AY291" s="245" t="s">
        <v>137</v>
      </c>
    </row>
    <row r="292" s="14" customFormat="1">
      <c r="A292" s="14"/>
      <c r="B292" s="246"/>
      <c r="C292" s="247"/>
      <c r="D292" s="226" t="s">
        <v>228</v>
      </c>
      <c r="E292" s="248" t="s">
        <v>19</v>
      </c>
      <c r="F292" s="249" t="s">
        <v>1442</v>
      </c>
      <c r="G292" s="247"/>
      <c r="H292" s="250">
        <v>4.2000000000000002</v>
      </c>
      <c r="I292" s="251"/>
      <c r="J292" s="247"/>
      <c r="K292" s="247"/>
      <c r="L292" s="252"/>
      <c r="M292" s="253"/>
      <c r="N292" s="254"/>
      <c r="O292" s="254"/>
      <c r="P292" s="254"/>
      <c r="Q292" s="254"/>
      <c r="R292" s="254"/>
      <c r="S292" s="254"/>
      <c r="T292" s="25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6" t="s">
        <v>228</v>
      </c>
      <c r="AU292" s="256" t="s">
        <v>84</v>
      </c>
      <c r="AV292" s="14" t="s">
        <v>84</v>
      </c>
      <c r="AW292" s="14" t="s">
        <v>37</v>
      </c>
      <c r="AX292" s="14" t="s">
        <v>75</v>
      </c>
      <c r="AY292" s="256" t="s">
        <v>137</v>
      </c>
    </row>
    <row r="293" s="14" customFormat="1">
      <c r="A293" s="14"/>
      <c r="B293" s="246"/>
      <c r="C293" s="247"/>
      <c r="D293" s="226" t="s">
        <v>228</v>
      </c>
      <c r="E293" s="248" t="s">
        <v>19</v>
      </c>
      <c r="F293" s="249" t="s">
        <v>1443</v>
      </c>
      <c r="G293" s="247"/>
      <c r="H293" s="250">
        <v>5.8799999999999999</v>
      </c>
      <c r="I293" s="251"/>
      <c r="J293" s="247"/>
      <c r="K293" s="247"/>
      <c r="L293" s="252"/>
      <c r="M293" s="253"/>
      <c r="N293" s="254"/>
      <c r="O293" s="254"/>
      <c r="P293" s="254"/>
      <c r="Q293" s="254"/>
      <c r="R293" s="254"/>
      <c r="S293" s="254"/>
      <c r="T293" s="25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6" t="s">
        <v>228</v>
      </c>
      <c r="AU293" s="256" t="s">
        <v>84</v>
      </c>
      <c r="AV293" s="14" t="s">
        <v>84</v>
      </c>
      <c r="AW293" s="14" t="s">
        <v>37</v>
      </c>
      <c r="AX293" s="14" t="s">
        <v>75</v>
      </c>
      <c r="AY293" s="256" t="s">
        <v>137</v>
      </c>
    </row>
    <row r="294" s="16" customFormat="1">
      <c r="A294" s="16"/>
      <c r="B294" s="280"/>
      <c r="C294" s="281"/>
      <c r="D294" s="226" t="s">
        <v>228</v>
      </c>
      <c r="E294" s="282" t="s">
        <v>19</v>
      </c>
      <c r="F294" s="283" t="s">
        <v>1309</v>
      </c>
      <c r="G294" s="281"/>
      <c r="H294" s="284">
        <v>10.08</v>
      </c>
      <c r="I294" s="285"/>
      <c r="J294" s="281"/>
      <c r="K294" s="281"/>
      <c r="L294" s="286"/>
      <c r="M294" s="287"/>
      <c r="N294" s="288"/>
      <c r="O294" s="288"/>
      <c r="P294" s="288"/>
      <c r="Q294" s="288"/>
      <c r="R294" s="288"/>
      <c r="S294" s="288"/>
      <c r="T294" s="289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T294" s="290" t="s">
        <v>228</v>
      </c>
      <c r="AU294" s="290" t="s">
        <v>84</v>
      </c>
      <c r="AV294" s="16" t="s">
        <v>151</v>
      </c>
      <c r="AW294" s="16" t="s">
        <v>37</v>
      </c>
      <c r="AX294" s="16" t="s">
        <v>75</v>
      </c>
      <c r="AY294" s="290" t="s">
        <v>137</v>
      </c>
    </row>
    <row r="295" s="15" customFormat="1">
      <c r="A295" s="15"/>
      <c r="B295" s="257"/>
      <c r="C295" s="258"/>
      <c r="D295" s="226" t="s">
        <v>228</v>
      </c>
      <c r="E295" s="259" t="s">
        <v>19</v>
      </c>
      <c r="F295" s="260" t="s">
        <v>237</v>
      </c>
      <c r="G295" s="258"/>
      <c r="H295" s="261">
        <v>27.719999999999999</v>
      </c>
      <c r="I295" s="262"/>
      <c r="J295" s="258"/>
      <c r="K295" s="258"/>
      <c r="L295" s="263"/>
      <c r="M295" s="264"/>
      <c r="N295" s="265"/>
      <c r="O295" s="265"/>
      <c r="P295" s="265"/>
      <c r="Q295" s="265"/>
      <c r="R295" s="265"/>
      <c r="S295" s="265"/>
      <c r="T295" s="266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7" t="s">
        <v>228</v>
      </c>
      <c r="AU295" s="267" t="s">
        <v>84</v>
      </c>
      <c r="AV295" s="15" t="s">
        <v>155</v>
      </c>
      <c r="AW295" s="15" t="s">
        <v>37</v>
      </c>
      <c r="AX295" s="15" t="s">
        <v>82</v>
      </c>
      <c r="AY295" s="267" t="s">
        <v>137</v>
      </c>
    </row>
    <row r="296" s="2" customFormat="1" ht="37.8" customHeight="1">
      <c r="A296" s="39"/>
      <c r="B296" s="40"/>
      <c r="C296" s="213" t="s">
        <v>434</v>
      </c>
      <c r="D296" s="213" t="s">
        <v>140</v>
      </c>
      <c r="E296" s="214" t="s">
        <v>1444</v>
      </c>
      <c r="F296" s="215" t="s">
        <v>1445</v>
      </c>
      <c r="G296" s="216" t="s">
        <v>226</v>
      </c>
      <c r="H296" s="217">
        <v>4</v>
      </c>
      <c r="I296" s="218"/>
      <c r="J296" s="219">
        <f>ROUND(I296*H296,2)</f>
        <v>0</v>
      </c>
      <c r="K296" s="215" t="s">
        <v>282</v>
      </c>
      <c r="L296" s="45"/>
      <c r="M296" s="220" t="s">
        <v>19</v>
      </c>
      <c r="N296" s="221" t="s">
        <v>46</v>
      </c>
      <c r="O296" s="85"/>
      <c r="P296" s="222">
        <f>O296*H296</f>
        <v>0</v>
      </c>
      <c r="Q296" s="222">
        <v>0.00044000000000000002</v>
      </c>
      <c r="R296" s="222">
        <f>Q296*H296</f>
        <v>0.0017600000000000001</v>
      </c>
      <c r="S296" s="222">
        <v>0</v>
      </c>
      <c r="T296" s="223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24" t="s">
        <v>189</v>
      </c>
      <c r="AT296" s="224" t="s">
        <v>140</v>
      </c>
      <c r="AU296" s="224" t="s">
        <v>84</v>
      </c>
      <c r="AY296" s="18" t="s">
        <v>137</v>
      </c>
      <c r="BE296" s="225">
        <f>IF(N296="základní",J296,0)</f>
        <v>0</v>
      </c>
      <c r="BF296" s="225">
        <f>IF(N296="snížená",J296,0)</f>
        <v>0</v>
      </c>
      <c r="BG296" s="225">
        <f>IF(N296="zákl. přenesená",J296,0)</f>
        <v>0</v>
      </c>
      <c r="BH296" s="225">
        <f>IF(N296="sníž. přenesená",J296,0)</f>
        <v>0</v>
      </c>
      <c r="BI296" s="225">
        <f>IF(N296="nulová",J296,0)</f>
        <v>0</v>
      </c>
      <c r="BJ296" s="18" t="s">
        <v>82</v>
      </c>
      <c r="BK296" s="225">
        <f>ROUND(I296*H296,2)</f>
        <v>0</v>
      </c>
      <c r="BL296" s="18" t="s">
        <v>189</v>
      </c>
      <c r="BM296" s="224" t="s">
        <v>1446</v>
      </c>
    </row>
    <row r="297" s="2" customFormat="1">
      <c r="A297" s="39"/>
      <c r="B297" s="40"/>
      <c r="C297" s="41"/>
      <c r="D297" s="268" t="s">
        <v>284</v>
      </c>
      <c r="E297" s="41"/>
      <c r="F297" s="269" t="s">
        <v>1447</v>
      </c>
      <c r="G297" s="41"/>
      <c r="H297" s="41"/>
      <c r="I297" s="228"/>
      <c r="J297" s="41"/>
      <c r="K297" s="41"/>
      <c r="L297" s="45"/>
      <c r="M297" s="229"/>
      <c r="N297" s="230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284</v>
      </c>
      <c r="AU297" s="18" t="s">
        <v>84</v>
      </c>
    </row>
    <row r="298" s="13" customFormat="1">
      <c r="A298" s="13"/>
      <c r="B298" s="236"/>
      <c r="C298" s="237"/>
      <c r="D298" s="226" t="s">
        <v>228</v>
      </c>
      <c r="E298" s="238" t="s">
        <v>19</v>
      </c>
      <c r="F298" s="239" t="s">
        <v>1448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228</v>
      </c>
      <c r="AU298" s="245" t="s">
        <v>84</v>
      </c>
      <c r="AV298" s="13" t="s">
        <v>82</v>
      </c>
      <c r="AW298" s="13" t="s">
        <v>37</v>
      </c>
      <c r="AX298" s="13" t="s">
        <v>75</v>
      </c>
      <c r="AY298" s="245" t="s">
        <v>137</v>
      </c>
    </row>
    <row r="299" s="13" customFormat="1">
      <c r="A299" s="13"/>
      <c r="B299" s="236"/>
      <c r="C299" s="237"/>
      <c r="D299" s="226" t="s">
        <v>228</v>
      </c>
      <c r="E299" s="238" t="s">
        <v>19</v>
      </c>
      <c r="F299" s="239" t="s">
        <v>1247</v>
      </c>
      <c r="G299" s="237"/>
      <c r="H299" s="238" t="s">
        <v>19</v>
      </c>
      <c r="I299" s="240"/>
      <c r="J299" s="237"/>
      <c r="K299" s="237"/>
      <c r="L299" s="241"/>
      <c r="M299" s="242"/>
      <c r="N299" s="243"/>
      <c r="O299" s="243"/>
      <c r="P299" s="243"/>
      <c r="Q299" s="243"/>
      <c r="R299" s="243"/>
      <c r="S299" s="243"/>
      <c r="T299" s="24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5" t="s">
        <v>228</v>
      </c>
      <c r="AU299" s="245" t="s">
        <v>84</v>
      </c>
      <c r="AV299" s="13" t="s">
        <v>82</v>
      </c>
      <c r="AW299" s="13" t="s">
        <v>37</v>
      </c>
      <c r="AX299" s="13" t="s">
        <v>75</v>
      </c>
      <c r="AY299" s="245" t="s">
        <v>137</v>
      </c>
    </row>
    <row r="300" s="14" customFormat="1">
      <c r="A300" s="14"/>
      <c r="B300" s="246"/>
      <c r="C300" s="247"/>
      <c r="D300" s="226" t="s">
        <v>228</v>
      </c>
      <c r="E300" s="248" t="s">
        <v>19</v>
      </c>
      <c r="F300" s="249" t="s">
        <v>84</v>
      </c>
      <c r="G300" s="247"/>
      <c r="H300" s="250">
        <v>2</v>
      </c>
      <c r="I300" s="251"/>
      <c r="J300" s="247"/>
      <c r="K300" s="247"/>
      <c r="L300" s="252"/>
      <c r="M300" s="253"/>
      <c r="N300" s="254"/>
      <c r="O300" s="254"/>
      <c r="P300" s="254"/>
      <c r="Q300" s="254"/>
      <c r="R300" s="254"/>
      <c r="S300" s="254"/>
      <c r="T300" s="25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6" t="s">
        <v>228</v>
      </c>
      <c r="AU300" s="256" t="s">
        <v>84</v>
      </c>
      <c r="AV300" s="14" t="s">
        <v>84</v>
      </c>
      <c r="AW300" s="14" t="s">
        <v>37</v>
      </c>
      <c r="AX300" s="14" t="s">
        <v>75</v>
      </c>
      <c r="AY300" s="256" t="s">
        <v>137</v>
      </c>
    </row>
    <row r="301" s="13" customFormat="1">
      <c r="A301" s="13"/>
      <c r="B301" s="236"/>
      <c r="C301" s="237"/>
      <c r="D301" s="226" t="s">
        <v>228</v>
      </c>
      <c r="E301" s="238" t="s">
        <v>19</v>
      </c>
      <c r="F301" s="239" t="s">
        <v>1251</v>
      </c>
      <c r="G301" s="237"/>
      <c r="H301" s="238" t="s">
        <v>19</v>
      </c>
      <c r="I301" s="240"/>
      <c r="J301" s="237"/>
      <c r="K301" s="237"/>
      <c r="L301" s="241"/>
      <c r="M301" s="242"/>
      <c r="N301" s="243"/>
      <c r="O301" s="243"/>
      <c r="P301" s="243"/>
      <c r="Q301" s="243"/>
      <c r="R301" s="243"/>
      <c r="S301" s="243"/>
      <c r="T301" s="244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5" t="s">
        <v>228</v>
      </c>
      <c r="AU301" s="245" t="s">
        <v>84</v>
      </c>
      <c r="AV301" s="13" t="s">
        <v>82</v>
      </c>
      <c r="AW301" s="13" t="s">
        <v>37</v>
      </c>
      <c r="AX301" s="13" t="s">
        <v>75</v>
      </c>
      <c r="AY301" s="245" t="s">
        <v>137</v>
      </c>
    </row>
    <row r="302" s="14" customFormat="1">
      <c r="A302" s="14"/>
      <c r="B302" s="246"/>
      <c r="C302" s="247"/>
      <c r="D302" s="226" t="s">
        <v>228</v>
      </c>
      <c r="E302" s="248" t="s">
        <v>19</v>
      </c>
      <c r="F302" s="249" t="s">
        <v>84</v>
      </c>
      <c r="G302" s="247"/>
      <c r="H302" s="250">
        <v>2</v>
      </c>
      <c r="I302" s="251"/>
      <c r="J302" s="247"/>
      <c r="K302" s="247"/>
      <c r="L302" s="252"/>
      <c r="M302" s="253"/>
      <c r="N302" s="254"/>
      <c r="O302" s="254"/>
      <c r="P302" s="254"/>
      <c r="Q302" s="254"/>
      <c r="R302" s="254"/>
      <c r="S302" s="254"/>
      <c r="T302" s="25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6" t="s">
        <v>228</v>
      </c>
      <c r="AU302" s="256" t="s">
        <v>84</v>
      </c>
      <c r="AV302" s="14" t="s">
        <v>84</v>
      </c>
      <c r="AW302" s="14" t="s">
        <v>37</v>
      </c>
      <c r="AX302" s="14" t="s">
        <v>75</v>
      </c>
      <c r="AY302" s="256" t="s">
        <v>137</v>
      </c>
    </row>
    <row r="303" s="15" customFormat="1">
      <c r="A303" s="15"/>
      <c r="B303" s="257"/>
      <c r="C303" s="258"/>
      <c r="D303" s="226" t="s">
        <v>228</v>
      </c>
      <c r="E303" s="259" t="s">
        <v>19</v>
      </c>
      <c r="F303" s="260" t="s">
        <v>237</v>
      </c>
      <c r="G303" s="258"/>
      <c r="H303" s="261">
        <v>4</v>
      </c>
      <c r="I303" s="262"/>
      <c r="J303" s="258"/>
      <c r="K303" s="258"/>
      <c r="L303" s="263"/>
      <c r="M303" s="264"/>
      <c r="N303" s="265"/>
      <c r="O303" s="265"/>
      <c r="P303" s="265"/>
      <c r="Q303" s="265"/>
      <c r="R303" s="265"/>
      <c r="S303" s="265"/>
      <c r="T303" s="266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7" t="s">
        <v>228</v>
      </c>
      <c r="AU303" s="267" t="s">
        <v>84</v>
      </c>
      <c r="AV303" s="15" t="s">
        <v>155</v>
      </c>
      <c r="AW303" s="15" t="s">
        <v>37</v>
      </c>
      <c r="AX303" s="15" t="s">
        <v>82</v>
      </c>
      <c r="AY303" s="267" t="s">
        <v>137</v>
      </c>
    </row>
    <row r="304" s="2" customFormat="1" ht="24.15" customHeight="1">
      <c r="A304" s="39"/>
      <c r="B304" s="40"/>
      <c r="C304" s="270" t="s">
        <v>438</v>
      </c>
      <c r="D304" s="270" t="s">
        <v>286</v>
      </c>
      <c r="E304" s="271" t="s">
        <v>1449</v>
      </c>
      <c r="F304" s="272" t="s">
        <v>1450</v>
      </c>
      <c r="G304" s="273" t="s">
        <v>226</v>
      </c>
      <c r="H304" s="274">
        <v>4</v>
      </c>
      <c r="I304" s="275"/>
      <c r="J304" s="276">
        <f>ROUND(I304*H304,2)</f>
        <v>0</v>
      </c>
      <c r="K304" s="272" t="s">
        <v>282</v>
      </c>
      <c r="L304" s="277"/>
      <c r="M304" s="278" t="s">
        <v>19</v>
      </c>
      <c r="N304" s="279" t="s">
        <v>46</v>
      </c>
      <c r="O304" s="85"/>
      <c r="P304" s="222">
        <f>O304*H304</f>
        <v>0</v>
      </c>
      <c r="Q304" s="222">
        <v>0.0061999999999999998</v>
      </c>
      <c r="R304" s="222">
        <f>Q304*H304</f>
        <v>0.024799999999999999</v>
      </c>
      <c r="S304" s="222">
        <v>0</v>
      </c>
      <c r="T304" s="223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24" t="s">
        <v>289</v>
      </c>
      <c r="AT304" s="224" t="s">
        <v>286</v>
      </c>
      <c r="AU304" s="224" t="s">
        <v>84</v>
      </c>
      <c r="AY304" s="18" t="s">
        <v>137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8" t="s">
        <v>82</v>
      </c>
      <c r="BK304" s="225">
        <f>ROUND(I304*H304,2)</f>
        <v>0</v>
      </c>
      <c r="BL304" s="18" t="s">
        <v>189</v>
      </c>
      <c r="BM304" s="224" t="s">
        <v>1451</v>
      </c>
    </row>
    <row r="305" s="2" customFormat="1" ht="37.8" customHeight="1">
      <c r="A305" s="39"/>
      <c r="B305" s="40"/>
      <c r="C305" s="213" t="s">
        <v>443</v>
      </c>
      <c r="D305" s="213" t="s">
        <v>140</v>
      </c>
      <c r="E305" s="214" t="s">
        <v>1452</v>
      </c>
      <c r="F305" s="215" t="s">
        <v>1453</v>
      </c>
      <c r="G305" s="216" t="s">
        <v>1244</v>
      </c>
      <c r="H305" s="217">
        <v>203.41</v>
      </c>
      <c r="I305" s="218"/>
      <c r="J305" s="219">
        <f>ROUND(I305*H305,2)</f>
        <v>0</v>
      </c>
      <c r="K305" s="215" t="s">
        <v>282</v>
      </c>
      <c r="L305" s="45"/>
      <c r="M305" s="220" t="s">
        <v>19</v>
      </c>
      <c r="N305" s="221" t="s">
        <v>46</v>
      </c>
      <c r="O305" s="85"/>
      <c r="P305" s="222">
        <f>O305*H305</f>
        <v>0</v>
      </c>
      <c r="Q305" s="222">
        <v>0.0070499999999999998</v>
      </c>
      <c r="R305" s="222">
        <f>Q305*H305</f>
        <v>1.4340405000000001</v>
      </c>
      <c r="S305" s="222">
        <v>0</v>
      </c>
      <c r="T305" s="223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24" t="s">
        <v>189</v>
      </c>
      <c r="AT305" s="224" t="s">
        <v>140</v>
      </c>
      <c r="AU305" s="224" t="s">
        <v>84</v>
      </c>
      <c r="AY305" s="18" t="s">
        <v>137</v>
      </c>
      <c r="BE305" s="225">
        <f>IF(N305="základní",J305,0)</f>
        <v>0</v>
      </c>
      <c r="BF305" s="225">
        <f>IF(N305="snížená",J305,0)</f>
        <v>0</v>
      </c>
      <c r="BG305" s="225">
        <f>IF(N305="zákl. přenesená",J305,0)</f>
        <v>0</v>
      </c>
      <c r="BH305" s="225">
        <f>IF(N305="sníž. přenesená",J305,0)</f>
        <v>0</v>
      </c>
      <c r="BI305" s="225">
        <f>IF(N305="nulová",J305,0)</f>
        <v>0</v>
      </c>
      <c r="BJ305" s="18" t="s">
        <v>82</v>
      </c>
      <c r="BK305" s="225">
        <f>ROUND(I305*H305,2)</f>
        <v>0</v>
      </c>
      <c r="BL305" s="18" t="s">
        <v>189</v>
      </c>
      <c r="BM305" s="224" t="s">
        <v>1454</v>
      </c>
    </row>
    <row r="306" s="2" customFormat="1">
      <c r="A306" s="39"/>
      <c r="B306" s="40"/>
      <c r="C306" s="41"/>
      <c r="D306" s="268" t="s">
        <v>284</v>
      </c>
      <c r="E306" s="41"/>
      <c r="F306" s="269" t="s">
        <v>1455</v>
      </c>
      <c r="G306" s="41"/>
      <c r="H306" s="41"/>
      <c r="I306" s="228"/>
      <c r="J306" s="41"/>
      <c r="K306" s="41"/>
      <c r="L306" s="45"/>
      <c r="M306" s="229"/>
      <c r="N306" s="230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284</v>
      </c>
      <c r="AU306" s="18" t="s">
        <v>84</v>
      </c>
    </row>
    <row r="307" s="13" customFormat="1">
      <c r="A307" s="13"/>
      <c r="B307" s="236"/>
      <c r="C307" s="237"/>
      <c r="D307" s="226" t="s">
        <v>228</v>
      </c>
      <c r="E307" s="238" t="s">
        <v>19</v>
      </c>
      <c r="F307" s="239" t="s">
        <v>1456</v>
      </c>
      <c r="G307" s="237"/>
      <c r="H307" s="238" t="s">
        <v>19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228</v>
      </c>
      <c r="AU307" s="245" t="s">
        <v>84</v>
      </c>
      <c r="AV307" s="13" t="s">
        <v>82</v>
      </c>
      <c r="AW307" s="13" t="s">
        <v>37</v>
      </c>
      <c r="AX307" s="13" t="s">
        <v>75</v>
      </c>
      <c r="AY307" s="245" t="s">
        <v>137</v>
      </c>
    </row>
    <row r="308" s="13" customFormat="1">
      <c r="A308" s="13"/>
      <c r="B308" s="236"/>
      <c r="C308" s="237"/>
      <c r="D308" s="226" t="s">
        <v>228</v>
      </c>
      <c r="E308" s="238" t="s">
        <v>19</v>
      </c>
      <c r="F308" s="239" t="s">
        <v>1247</v>
      </c>
      <c r="G308" s="237"/>
      <c r="H308" s="238" t="s">
        <v>19</v>
      </c>
      <c r="I308" s="240"/>
      <c r="J308" s="237"/>
      <c r="K308" s="237"/>
      <c r="L308" s="241"/>
      <c r="M308" s="242"/>
      <c r="N308" s="243"/>
      <c r="O308" s="243"/>
      <c r="P308" s="243"/>
      <c r="Q308" s="243"/>
      <c r="R308" s="243"/>
      <c r="S308" s="243"/>
      <c r="T308" s="24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5" t="s">
        <v>228</v>
      </c>
      <c r="AU308" s="245" t="s">
        <v>84</v>
      </c>
      <c r="AV308" s="13" t="s">
        <v>82</v>
      </c>
      <c r="AW308" s="13" t="s">
        <v>37</v>
      </c>
      <c r="AX308" s="13" t="s">
        <v>75</v>
      </c>
      <c r="AY308" s="245" t="s">
        <v>137</v>
      </c>
    </row>
    <row r="309" s="13" customFormat="1">
      <c r="A309" s="13"/>
      <c r="B309" s="236"/>
      <c r="C309" s="237"/>
      <c r="D309" s="226" t="s">
        <v>228</v>
      </c>
      <c r="E309" s="238" t="s">
        <v>19</v>
      </c>
      <c r="F309" s="239" t="s">
        <v>1457</v>
      </c>
      <c r="G309" s="237"/>
      <c r="H309" s="238" t="s">
        <v>19</v>
      </c>
      <c r="I309" s="240"/>
      <c r="J309" s="237"/>
      <c r="K309" s="237"/>
      <c r="L309" s="241"/>
      <c r="M309" s="242"/>
      <c r="N309" s="243"/>
      <c r="O309" s="243"/>
      <c r="P309" s="243"/>
      <c r="Q309" s="243"/>
      <c r="R309" s="243"/>
      <c r="S309" s="243"/>
      <c r="T309" s="24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5" t="s">
        <v>228</v>
      </c>
      <c r="AU309" s="245" t="s">
        <v>84</v>
      </c>
      <c r="AV309" s="13" t="s">
        <v>82</v>
      </c>
      <c r="AW309" s="13" t="s">
        <v>37</v>
      </c>
      <c r="AX309" s="13" t="s">
        <v>75</v>
      </c>
      <c r="AY309" s="245" t="s">
        <v>137</v>
      </c>
    </row>
    <row r="310" s="14" customFormat="1">
      <c r="A310" s="14"/>
      <c r="B310" s="246"/>
      <c r="C310" s="247"/>
      <c r="D310" s="226" t="s">
        <v>228</v>
      </c>
      <c r="E310" s="248" t="s">
        <v>19</v>
      </c>
      <c r="F310" s="249" t="s">
        <v>1458</v>
      </c>
      <c r="G310" s="247"/>
      <c r="H310" s="250">
        <v>95.459999999999994</v>
      </c>
      <c r="I310" s="251"/>
      <c r="J310" s="247"/>
      <c r="K310" s="247"/>
      <c r="L310" s="252"/>
      <c r="M310" s="253"/>
      <c r="N310" s="254"/>
      <c r="O310" s="254"/>
      <c r="P310" s="254"/>
      <c r="Q310" s="254"/>
      <c r="R310" s="254"/>
      <c r="S310" s="254"/>
      <c r="T310" s="25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6" t="s">
        <v>228</v>
      </c>
      <c r="AU310" s="256" t="s">
        <v>84</v>
      </c>
      <c r="AV310" s="14" t="s">
        <v>84</v>
      </c>
      <c r="AW310" s="14" t="s">
        <v>37</v>
      </c>
      <c r="AX310" s="14" t="s">
        <v>75</v>
      </c>
      <c r="AY310" s="256" t="s">
        <v>137</v>
      </c>
    </row>
    <row r="311" s="16" customFormat="1">
      <c r="A311" s="16"/>
      <c r="B311" s="280"/>
      <c r="C311" s="281"/>
      <c r="D311" s="226" t="s">
        <v>228</v>
      </c>
      <c r="E311" s="282" t="s">
        <v>19</v>
      </c>
      <c r="F311" s="283" t="s">
        <v>1309</v>
      </c>
      <c r="G311" s="281"/>
      <c r="H311" s="284">
        <v>95.459999999999994</v>
      </c>
      <c r="I311" s="285"/>
      <c r="J311" s="281"/>
      <c r="K311" s="281"/>
      <c r="L311" s="286"/>
      <c r="M311" s="287"/>
      <c r="N311" s="288"/>
      <c r="O311" s="288"/>
      <c r="P311" s="288"/>
      <c r="Q311" s="288"/>
      <c r="R311" s="288"/>
      <c r="S311" s="288"/>
      <c r="T311" s="289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T311" s="290" t="s">
        <v>228</v>
      </c>
      <c r="AU311" s="290" t="s">
        <v>84</v>
      </c>
      <c r="AV311" s="16" t="s">
        <v>151</v>
      </c>
      <c r="AW311" s="16" t="s">
        <v>37</v>
      </c>
      <c r="AX311" s="16" t="s">
        <v>75</v>
      </c>
      <c r="AY311" s="290" t="s">
        <v>137</v>
      </c>
    </row>
    <row r="312" s="13" customFormat="1">
      <c r="A312" s="13"/>
      <c r="B312" s="236"/>
      <c r="C312" s="237"/>
      <c r="D312" s="226" t="s">
        <v>228</v>
      </c>
      <c r="E312" s="238" t="s">
        <v>19</v>
      </c>
      <c r="F312" s="239" t="s">
        <v>1251</v>
      </c>
      <c r="G312" s="237"/>
      <c r="H312" s="238" t="s">
        <v>19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228</v>
      </c>
      <c r="AU312" s="245" t="s">
        <v>84</v>
      </c>
      <c r="AV312" s="13" t="s">
        <v>82</v>
      </c>
      <c r="AW312" s="13" t="s">
        <v>37</v>
      </c>
      <c r="AX312" s="13" t="s">
        <v>75</v>
      </c>
      <c r="AY312" s="245" t="s">
        <v>137</v>
      </c>
    </row>
    <row r="313" s="13" customFormat="1">
      <c r="A313" s="13"/>
      <c r="B313" s="236"/>
      <c r="C313" s="237"/>
      <c r="D313" s="226" t="s">
        <v>228</v>
      </c>
      <c r="E313" s="238" t="s">
        <v>19</v>
      </c>
      <c r="F313" s="239" t="s">
        <v>1252</v>
      </c>
      <c r="G313" s="237"/>
      <c r="H313" s="238" t="s">
        <v>19</v>
      </c>
      <c r="I313" s="240"/>
      <c r="J313" s="237"/>
      <c r="K313" s="237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228</v>
      </c>
      <c r="AU313" s="245" t="s">
        <v>84</v>
      </c>
      <c r="AV313" s="13" t="s">
        <v>82</v>
      </c>
      <c r="AW313" s="13" t="s">
        <v>37</v>
      </c>
      <c r="AX313" s="13" t="s">
        <v>75</v>
      </c>
      <c r="AY313" s="245" t="s">
        <v>137</v>
      </c>
    </row>
    <row r="314" s="14" customFormat="1">
      <c r="A314" s="14"/>
      <c r="B314" s="246"/>
      <c r="C314" s="247"/>
      <c r="D314" s="226" t="s">
        <v>228</v>
      </c>
      <c r="E314" s="248" t="s">
        <v>19</v>
      </c>
      <c r="F314" s="249" t="s">
        <v>1459</v>
      </c>
      <c r="G314" s="247"/>
      <c r="H314" s="250">
        <v>107.95</v>
      </c>
      <c r="I314" s="251"/>
      <c r="J314" s="247"/>
      <c r="K314" s="247"/>
      <c r="L314" s="252"/>
      <c r="M314" s="253"/>
      <c r="N314" s="254"/>
      <c r="O314" s="254"/>
      <c r="P314" s="254"/>
      <c r="Q314" s="254"/>
      <c r="R314" s="254"/>
      <c r="S314" s="254"/>
      <c r="T314" s="25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56" t="s">
        <v>228</v>
      </c>
      <c r="AU314" s="256" t="s">
        <v>84</v>
      </c>
      <c r="AV314" s="14" t="s">
        <v>84</v>
      </c>
      <c r="AW314" s="14" t="s">
        <v>37</v>
      </c>
      <c r="AX314" s="14" t="s">
        <v>75</v>
      </c>
      <c r="AY314" s="256" t="s">
        <v>137</v>
      </c>
    </row>
    <row r="315" s="16" customFormat="1">
      <c r="A315" s="16"/>
      <c r="B315" s="280"/>
      <c r="C315" s="281"/>
      <c r="D315" s="226" t="s">
        <v>228</v>
      </c>
      <c r="E315" s="282" t="s">
        <v>19</v>
      </c>
      <c r="F315" s="283" t="s">
        <v>1309</v>
      </c>
      <c r="G315" s="281"/>
      <c r="H315" s="284">
        <v>107.95</v>
      </c>
      <c r="I315" s="285"/>
      <c r="J315" s="281"/>
      <c r="K315" s="281"/>
      <c r="L315" s="286"/>
      <c r="M315" s="287"/>
      <c r="N315" s="288"/>
      <c r="O315" s="288"/>
      <c r="P315" s="288"/>
      <c r="Q315" s="288"/>
      <c r="R315" s="288"/>
      <c r="S315" s="288"/>
      <c r="T315" s="289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T315" s="290" t="s">
        <v>228</v>
      </c>
      <c r="AU315" s="290" t="s">
        <v>84</v>
      </c>
      <c r="AV315" s="16" t="s">
        <v>151</v>
      </c>
      <c r="AW315" s="16" t="s">
        <v>37</v>
      </c>
      <c r="AX315" s="16" t="s">
        <v>75</v>
      </c>
      <c r="AY315" s="290" t="s">
        <v>137</v>
      </c>
    </row>
    <row r="316" s="15" customFormat="1">
      <c r="A316" s="15"/>
      <c r="B316" s="257"/>
      <c r="C316" s="258"/>
      <c r="D316" s="226" t="s">
        <v>228</v>
      </c>
      <c r="E316" s="259" t="s">
        <v>19</v>
      </c>
      <c r="F316" s="260" t="s">
        <v>237</v>
      </c>
      <c r="G316" s="258"/>
      <c r="H316" s="261">
        <v>203.41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228</v>
      </c>
      <c r="AU316" s="267" t="s">
        <v>84</v>
      </c>
      <c r="AV316" s="15" t="s">
        <v>155</v>
      </c>
      <c r="AW316" s="15" t="s">
        <v>37</v>
      </c>
      <c r="AX316" s="15" t="s">
        <v>82</v>
      </c>
      <c r="AY316" s="267" t="s">
        <v>137</v>
      </c>
    </row>
    <row r="317" s="2" customFormat="1" ht="24.15" customHeight="1">
      <c r="A317" s="39"/>
      <c r="B317" s="40"/>
      <c r="C317" s="270" t="s">
        <v>447</v>
      </c>
      <c r="D317" s="270" t="s">
        <v>286</v>
      </c>
      <c r="E317" s="271" t="s">
        <v>1460</v>
      </c>
      <c r="F317" s="272" t="s">
        <v>1461</v>
      </c>
      <c r="G317" s="273" t="s">
        <v>1244</v>
      </c>
      <c r="H317" s="274">
        <v>213.58099999999999</v>
      </c>
      <c r="I317" s="275"/>
      <c r="J317" s="276">
        <f>ROUND(I317*H317,2)</f>
        <v>0</v>
      </c>
      <c r="K317" s="272" t="s">
        <v>282</v>
      </c>
      <c r="L317" s="277"/>
      <c r="M317" s="278" t="s">
        <v>19</v>
      </c>
      <c r="N317" s="279" t="s">
        <v>46</v>
      </c>
      <c r="O317" s="85"/>
      <c r="P317" s="222">
        <f>O317*H317</f>
        <v>0</v>
      </c>
      <c r="Q317" s="222">
        <v>0.0040000000000000001</v>
      </c>
      <c r="R317" s="222">
        <f>Q317*H317</f>
        <v>0.85432399999999997</v>
      </c>
      <c r="S317" s="222">
        <v>0</v>
      </c>
      <c r="T317" s="223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289</v>
      </c>
      <c r="AT317" s="224" t="s">
        <v>286</v>
      </c>
      <c r="AU317" s="224" t="s">
        <v>84</v>
      </c>
      <c r="AY317" s="18" t="s">
        <v>137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82</v>
      </c>
      <c r="BK317" s="225">
        <f>ROUND(I317*H317,2)</f>
        <v>0</v>
      </c>
      <c r="BL317" s="18" t="s">
        <v>189</v>
      </c>
      <c r="BM317" s="224" t="s">
        <v>1462</v>
      </c>
    </row>
    <row r="318" s="14" customFormat="1">
      <c r="A318" s="14"/>
      <c r="B318" s="246"/>
      <c r="C318" s="247"/>
      <c r="D318" s="226" t="s">
        <v>228</v>
      </c>
      <c r="E318" s="248" t="s">
        <v>19</v>
      </c>
      <c r="F318" s="249" t="s">
        <v>1463</v>
      </c>
      <c r="G318" s="247"/>
      <c r="H318" s="250">
        <v>213.58099999999999</v>
      </c>
      <c r="I318" s="251"/>
      <c r="J318" s="247"/>
      <c r="K318" s="247"/>
      <c r="L318" s="252"/>
      <c r="M318" s="253"/>
      <c r="N318" s="254"/>
      <c r="O318" s="254"/>
      <c r="P318" s="254"/>
      <c r="Q318" s="254"/>
      <c r="R318" s="254"/>
      <c r="S318" s="254"/>
      <c r="T318" s="25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6" t="s">
        <v>228</v>
      </c>
      <c r="AU318" s="256" t="s">
        <v>84</v>
      </c>
      <c r="AV318" s="14" t="s">
        <v>84</v>
      </c>
      <c r="AW318" s="14" t="s">
        <v>37</v>
      </c>
      <c r="AX318" s="14" t="s">
        <v>75</v>
      </c>
      <c r="AY318" s="256" t="s">
        <v>137</v>
      </c>
    </row>
    <row r="319" s="15" customFormat="1">
      <c r="A319" s="15"/>
      <c r="B319" s="257"/>
      <c r="C319" s="258"/>
      <c r="D319" s="226" t="s">
        <v>228</v>
      </c>
      <c r="E319" s="259" t="s">
        <v>19</v>
      </c>
      <c r="F319" s="260" t="s">
        <v>237</v>
      </c>
      <c r="G319" s="258"/>
      <c r="H319" s="261">
        <v>213.58099999999999</v>
      </c>
      <c r="I319" s="262"/>
      <c r="J319" s="258"/>
      <c r="K319" s="258"/>
      <c r="L319" s="263"/>
      <c r="M319" s="264"/>
      <c r="N319" s="265"/>
      <c r="O319" s="265"/>
      <c r="P319" s="265"/>
      <c r="Q319" s="265"/>
      <c r="R319" s="265"/>
      <c r="S319" s="265"/>
      <c r="T319" s="26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7" t="s">
        <v>228</v>
      </c>
      <c r="AU319" s="267" t="s">
        <v>84</v>
      </c>
      <c r="AV319" s="15" t="s">
        <v>155</v>
      </c>
      <c r="AW319" s="15" t="s">
        <v>37</v>
      </c>
      <c r="AX319" s="15" t="s">
        <v>82</v>
      </c>
      <c r="AY319" s="267" t="s">
        <v>137</v>
      </c>
    </row>
    <row r="320" s="2" customFormat="1" ht="78" customHeight="1">
      <c r="A320" s="39"/>
      <c r="B320" s="40"/>
      <c r="C320" s="213" t="s">
        <v>451</v>
      </c>
      <c r="D320" s="213" t="s">
        <v>140</v>
      </c>
      <c r="E320" s="214" t="s">
        <v>1464</v>
      </c>
      <c r="F320" s="215" t="s">
        <v>1465</v>
      </c>
      <c r="G320" s="216" t="s">
        <v>1215</v>
      </c>
      <c r="H320" s="217">
        <v>3.0179999999999998</v>
      </c>
      <c r="I320" s="218"/>
      <c r="J320" s="219">
        <f>ROUND(I320*H320,2)</f>
        <v>0</v>
      </c>
      <c r="K320" s="215" t="s">
        <v>282</v>
      </c>
      <c r="L320" s="45"/>
      <c r="M320" s="220" t="s">
        <v>19</v>
      </c>
      <c r="N320" s="221" t="s">
        <v>46</v>
      </c>
      <c r="O320" s="85"/>
      <c r="P320" s="222">
        <f>O320*H320</f>
        <v>0</v>
      </c>
      <c r="Q320" s="222">
        <v>0</v>
      </c>
      <c r="R320" s="222">
        <f>Q320*H320</f>
        <v>0</v>
      </c>
      <c r="S320" s="222">
        <v>0</v>
      </c>
      <c r="T320" s="223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24" t="s">
        <v>189</v>
      </c>
      <c r="AT320" s="224" t="s">
        <v>140</v>
      </c>
      <c r="AU320" s="224" t="s">
        <v>84</v>
      </c>
      <c r="AY320" s="18" t="s">
        <v>137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8" t="s">
        <v>82</v>
      </c>
      <c r="BK320" s="225">
        <f>ROUND(I320*H320,2)</f>
        <v>0</v>
      </c>
      <c r="BL320" s="18" t="s">
        <v>189</v>
      </c>
      <c r="BM320" s="224" t="s">
        <v>1466</v>
      </c>
    </row>
    <row r="321" s="2" customFormat="1">
      <c r="A321" s="39"/>
      <c r="B321" s="40"/>
      <c r="C321" s="41"/>
      <c r="D321" s="268" t="s">
        <v>284</v>
      </c>
      <c r="E321" s="41"/>
      <c r="F321" s="269" t="s">
        <v>1467</v>
      </c>
      <c r="G321" s="41"/>
      <c r="H321" s="41"/>
      <c r="I321" s="228"/>
      <c r="J321" s="41"/>
      <c r="K321" s="41"/>
      <c r="L321" s="45"/>
      <c r="M321" s="229"/>
      <c r="N321" s="230"/>
      <c r="O321" s="85"/>
      <c r="P321" s="85"/>
      <c r="Q321" s="85"/>
      <c r="R321" s="85"/>
      <c r="S321" s="85"/>
      <c r="T321" s="86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T321" s="18" t="s">
        <v>284</v>
      </c>
      <c r="AU321" s="18" t="s">
        <v>84</v>
      </c>
    </row>
    <row r="322" s="12" customFormat="1" ht="22.8" customHeight="1">
      <c r="A322" s="12"/>
      <c r="B322" s="197"/>
      <c r="C322" s="198"/>
      <c r="D322" s="199" t="s">
        <v>74</v>
      </c>
      <c r="E322" s="211" t="s">
        <v>1468</v>
      </c>
      <c r="F322" s="211" t="s">
        <v>1469</v>
      </c>
      <c r="G322" s="198"/>
      <c r="H322" s="198"/>
      <c r="I322" s="201"/>
      <c r="J322" s="212">
        <f>BK322</f>
        <v>0</v>
      </c>
      <c r="K322" s="198"/>
      <c r="L322" s="203"/>
      <c r="M322" s="204"/>
      <c r="N322" s="205"/>
      <c r="O322" s="205"/>
      <c r="P322" s="206">
        <f>SUM(P323:P347)</f>
        <v>0</v>
      </c>
      <c r="Q322" s="205"/>
      <c r="R322" s="206">
        <f>SUM(R323:R347)</f>
        <v>0</v>
      </c>
      <c r="S322" s="205"/>
      <c r="T322" s="207">
        <f>SUM(T323:T347)</f>
        <v>1.2342280000000001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8" t="s">
        <v>84</v>
      </c>
      <c r="AT322" s="209" t="s">
        <v>74</v>
      </c>
      <c r="AU322" s="209" t="s">
        <v>82</v>
      </c>
      <c r="AY322" s="208" t="s">
        <v>137</v>
      </c>
      <c r="BK322" s="210">
        <f>SUM(BK323:BK347)</f>
        <v>0</v>
      </c>
    </row>
    <row r="323" s="2" customFormat="1" ht="16.5" customHeight="1">
      <c r="A323" s="39"/>
      <c r="B323" s="40"/>
      <c r="C323" s="213" t="s">
        <v>455</v>
      </c>
      <c r="D323" s="213" t="s">
        <v>140</v>
      </c>
      <c r="E323" s="214" t="s">
        <v>1470</v>
      </c>
      <c r="F323" s="215" t="s">
        <v>1471</v>
      </c>
      <c r="G323" s="216" t="s">
        <v>1244</v>
      </c>
      <c r="H323" s="217">
        <v>207.102</v>
      </c>
      <c r="I323" s="218"/>
      <c r="J323" s="219">
        <f>ROUND(I323*H323,2)</f>
        <v>0</v>
      </c>
      <c r="K323" s="215" t="s">
        <v>282</v>
      </c>
      <c r="L323" s="45"/>
      <c r="M323" s="220" t="s">
        <v>19</v>
      </c>
      <c r="N323" s="221" t="s">
        <v>46</v>
      </c>
      <c r="O323" s="85"/>
      <c r="P323" s="222">
        <f>O323*H323</f>
        <v>0</v>
      </c>
      <c r="Q323" s="222">
        <v>0</v>
      </c>
      <c r="R323" s="222">
        <f>Q323*H323</f>
        <v>0</v>
      </c>
      <c r="S323" s="222">
        <v>0.0040000000000000001</v>
      </c>
      <c r="T323" s="223">
        <f>S323*H323</f>
        <v>0.82840800000000003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189</v>
      </c>
      <c r="AT323" s="224" t="s">
        <v>140</v>
      </c>
      <c r="AU323" s="224" t="s">
        <v>84</v>
      </c>
      <c r="AY323" s="18" t="s">
        <v>137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82</v>
      </c>
      <c r="BK323" s="225">
        <f>ROUND(I323*H323,2)</f>
        <v>0</v>
      </c>
      <c r="BL323" s="18" t="s">
        <v>189</v>
      </c>
      <c r="BM323" s="224" t="s">
        <v>1472</v>
      </c>
    </row>
    <row r="324" s="2" customFormat="1">
      <c r="A324" s="39"/>
      <c r="B324" s="40"/>
      <c r="C324" s="41"/>
      <c r="D324" s="268" t="s">
        <v>284</v>
      </c>
      <c r="E324" s="41"/>
      <c r="F324" s="269" t="s">
        <v>1473</v>
      </c>
      <c r="G324" s="41"/>
      <c r="H324" s="41"/>
      <c r="I324" s="228"/>
      <c r="J324" s="41"/>
      <c r="K324" s="41"/>
      <c r="L324" s="45"/>
      <c r="M324" s="229"/>
      <c r="N324" s="230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284</v>
      </c>
      <c r="AU324" s="18" t="s">
        <v>84</v>
      </c>
    </row>
    <row r="325" s="13" customFormat="1">
      <c r="A325" s="13"/>
      <c r="B325" s="236"/>
      <c r="C325" s="237"/>
      <c r="D325" s="226" t="s">
        <v>228</v>
      </c>
      <c r="E325" s="238" t="s">
        <v>19</v>
      </c>
      <c r="F325" s="239" t="s">
        <v>1474</v>
      </c>
      <c r="G325" s="237"/>
      <c r="H325" s="238" t="s">
        <v>19</v>
      </c>
      <c r="I325" s="240"/>
      <c r="J325" s="237"/>
      <c r="K325" s="237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228</v>
      </c>
      <c r="AU325" s="245" t="s">
        <v>84</v>
      </c>
      <c r="AV325" s="13" t="s">
        <v>82</v>
      </c>
      <c r="AW325" s="13" t="s">
        <v>37</v>
      </c>
      <c r="AX325" s="13" t="s">
        <v>75</v>
      </c>
      <c r="AY325" s="245" t="s">
        <v>137</v>
      </c>
    </row>
    <row r="326" s="13" customFormat="1">
      <c r="A326" s="13"/>
      <c r="B326" s="236"/>
      <c r="C326" s="237"/>
      <c r="D326" s="226" t="s">
        <v>228</v>
      </c>
      <c r="E326" s="238" t="s">
        <v>19</v>
      </c>
      <c r="F326" s="239" t="s">
        <v>1475</v>
      </c>
      <c r="G326" s="237"/>
      <c r="H326" s="238" t="s">
        <v>19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228</v>
      </c>
      <c r="AU326" s="245" t="s">
        <v>84</v>
      </c>
      <c r="AV326" s="13" t="s">
        <v>82</v>
      </c>
      <c r="AW326" s="13" t="s">
        <v>37</v>
      </c>
      <c r="AX326" s="13" t="s">
        <v>75</v>
      </c>
      <c r="AY326" s="245" t="s">
        <v>137</v>
      </c>
    </row>
    <row r="327" s="14" customFormat="1">
      <c r="A327" s="14"/>
      <c r="B327" s="246"/>
      <c r="C327" s="247"/>
      <c r="D327" s="226" t="s">
        <v>228</v>
      </c>
      <c r="E327" s="248" t="s">
        <v>19</v>
      </c>
      <c r="F327" s="249" t="s">
        <v>1476</v>
      </c>
      <c r="G327" s="247"/>
      <c r="H327" s="250">
        <v>58.119999999999997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228</v>
      </c>
      <c r="AU327" s="256" t="s">
        <v>84</v>
      </c>
      <c r="AV327" s="14" t="s">
        <v>84</v>
      </c>
      <c r="AW327" s="14" t="s">
        <v>37</v>
      </c>
      <c r="AX327" s="14" t="s">
        <v>75</v>
      </c>
      <c r="AY327" s="256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1477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4" customFormat="1">
      <c r="A329" s="14"/>
      <c r="B329" s="246"/>
      <c r="C329" s="247"/>
      <c r="D329" s="226" t="s">
        <v>228</v>
      </c>
      <c r="E329" s="248" t="s">
        <v>19</v>
      </c>
      <c r="F329" s="249" t="s">
        <v>1478</v>
      </c>
      <c r="G329" s="247"/>
      <c r="H329" s="250">
        <v>16.34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228</v>
      </c>
      <c r="AU329" s="256" t="s">
        <v>84</v>
      </c>
      <c r="AV329" s="14" t="s">
        <v>84</v>
      </c>
      <c r="AW329" s="14" t="s">
        <v>37</v>
      </c>
      <c r="AX329" s="14" t="s">
        <v>75</v>
      </c>
      <c r="AY329" s="256" t="s">
        <v>137</v>
      </c>
    </row>
    <row r="330" s="13" customFormat="1">
      <c r="A330" s="13"/>
      <c r="B330" s="236"/>
      <c r="C330" s="237"/>
      <c r="D330" s="226" t="s">
        <v>228</v>
      </c>
      <c r="E330" s="238" t="s">
        <v>19</v>
      </c>
      <c r="F330" s="239" t="s">
        <v>1479</v>
      </c>
      <c r="G330" s="237"/>
      <c r="H330" s="238" t="s">
        <v>19</v>
      </c>
      <c r="I330" s="240"/>
      <c r="J330" s="237"/>
      <c r="K330" s="237"/>
      <c r="L330" s="241"/>
      <c r="M330" s="242"/>
      <c r="N330" s="243"/>
      <c r="O330" s="243"/>
      <c r="P330" s="243"/>
      <c r="Q330" s="243"/>
      <c r="R330" s="243"/>
      <c r="S330" s="243"/>
      <c r="T330" s="244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5" t="s">
        <v>228</v>
      </c>
      <c r="AU330" s="245" t="s">
        <v>84</v>
      </c>
      <c r="AV330" s="13" t="s">
        <v>82</v>
      </c>
      <c r="AW330" s="13" t="s">
        <v>37</v>
      </c>
      <c r="AX330" s="13" t="s">
        <v>75</v>
      </c>
      <c r="AY330" s="245" t="s">
        <v>137</v>
      </c>
    </row>
    <row r="331" s="14" customFormat="1">
      <c r="A331" s="14"/>
      <c r="B331" s="246"/>
      <c r="C331" s="247"/>
      <c r="D331" s="226" t="s">
        <v>228</v>
      </c>
      <c r="E331" s="248" t="s">
        <v>19</v>
      </c>
      <c r="F331" s="249" t="s">
        <v>1480</v>
      </c>
      <c r="G331" s="247"/>
      <c r="H331" s="250">
        <v>18.891999999999999</v>
      </c>
      <c r="I331" s="251"/>
      <c r="J331" s="247"/>
      <c r="K331" s="247"/>
      <c r="L331" s="252"/>
      <c r="M331" s="253"/>
      <c r="N331" s="254"/>
      <c r="O331" s="254"/>
      <c r="P331" s="254"/>
      <c r="Q331" s="254"/>
      <c r="R331" s="254"/>
      <c r="S331" s="254"/>
      <c r="T331" s="255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6" t="s">
        <v>228</v>
      </c>
      <c r="AU331" s="256" t="s">
        <v>84</v>
      </c>
      <c r="AV331" s="14" t="s">
        <v>84</v>
      </c>
      <c r="AW331" s="14" t="s">
        <v>37</v>
      </c>
      <c r="AX331" s="14" t="s">
        <v>75</v>
      </c>
      <c r="AY331" s="256" t="s">
        <v>137</v>
      </c>
    </row>
    <row r="332" s="13" customFormat="1">
      <c r="A332" s="13"/>
      <c r="B332" s="236"/>
      <c r="C332" s="237"/>
      <c r="D332" s="226" t="s">
        <v>228</v>
      </c>
      <c r="E332" s="238" t="s">
        <v>19</v>
      </c>
      <c r="F332" s="239" t="s">
        <v>1481</v>
      </c>
      <c r="G332" s="237"/>
      <c r="H332" s="238" t="s">
        <v>19</v>
      </c>
      <c r="I332" s="240"/>
      <c r="J332" s="237"/>
      <c r="K332" s="237"/>
      <c r="L332" s="241"/>
      <c r="M332" s="242"/>
      <c r="N332" s="243"/>
      <c r="O332" s="243"/>
      <c r="P332" s="243"/>
      <c r="Q332" s="243"/>
      <c r="R332" s="243"/>
      <c r="S332" s="243"/>
      <c r="T332" s="24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5" t="s">
        <v>228</v>
      </c>
      <c r="AU332" s="245" t="s">
        <v>84</v>
      </c>
      <c r="AV332" s="13" t="s">
        <v>82</v>
      </c>
      <c r="AW332" s="13" t="s">
        <v>37</v>
      </c>
      <c r="AX332" s="13" t="s">
        <v>75</v>
      </c>
      <c r="AY332" s="245" t="s">
        <v>137</v>
      </c>
    </row>
    <row r="333" s="14" customFormat="1">
      <c r="A333" s="14"/>
      <c r="B333" s="246"/>
      <c r="C333" s="247"/>
      <c r="D333" s="226" t="s">
        <v>228</v>
      </c>
      <c r="E333" s="248" t="s">
        <v>19</v>
      </c>
      <c r="F333" s="249" t="s">
        <v>1482</v>
      </c>
      <c r="G333" s="247"/>
      <c r="H333" s="250">
        <v>12.880000000000001</v>
      </c>
      <c r="I333" s="251"/>
      <c r="J333" s="247"/>
      <c r="K333" s="247"/>
      <c r="L333" s="252"/>
      <c r="M333" s="253"/>
      <c r="N333" s="254"/>
      <c r="O333" s="254"/>
      <c r="P333" s="254"/>
      <c r="Q333" s="254"/>
      <c r="R333" s="254"/>
      <c r="S333" s="254"/>
      <c r="T333" s="25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6" t="s">
        <v>228</v>
      </c>
      <c r="AU333" s="256" t="s">
        <v>84</v>
      </c>
      <c r="AV333" s="14" t="s">
        <v>84</v>
      </c>
      <c r="AW333" s="14" t="s">
        <v>37</v>
      </c>
      <c r="AX333" s="14" t="s">
        <v>75</v>
      </c>
      <c r="AY333" s="256" t="s">
        <v>137</v>
      </c>
    </row>
    <row r="334" s="13" customFormat="1">
      <c r="A334" s="13"/>
      <c r="B334" s="236"/>
      <c r="C334" s="237"/>
      <c r="D334" s="226" t="s">
        <v>228</v>
      </c>
      <c r="E334" s="238" t="s">
        <v>19</v>
      </c>
      <c r="F334" s="239" t="s">
        <v>1483</v>
      </c>
      <c r="G334" s="237"/>
      <c r="H334" s="238" t="s">
        <v>19</v>
      </c>
      <c r="I334" s="240"/>
      <c r="J334" s="237"/>
      <c r="K334" s="237"/>
      <c r="L334" s="241"/>
      <c r="M334" s="242"/>
      <c r="N334" s="243"/>
      <c r="O334" s="243"/>
      <c r="P334" s="243"/>
      <c r="Q334" s="243"/>
      <c r="R334" s="243"/>
      <c r="S334" s="243"/>
      <c r="T334" s="24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5" t="s">
        <v>228</v>
      </c>
      <c r="AU334" s="245" t="s">
        <v>84</v>
      </c>
      <c r="AV334" s="13" t="s">
        <v>82</v>
      </c>
      <c r="AW334" s="13" t="s">
        <v>37</v>
      </c>
      <c r="AX334" s="13" t="s">
        <v>75</v>
      </c>
      <c r="AY334" s="245" t="s">
        <v>137</v>
      </c>
    </row>
    <row r="335" s="14" customFormat="1">
      <c r="A335" s="14"/>
      <c r="B335" s="246"/>
      <c r="C335" s="247"/>
      <c r="D335" s="226" t="s">
        <v>228</v>
      </c>
      <c r="E335" s="248" t="s">
        <v>19</v>
      </c>
      <c r="F335" s="249" t="s">
        <v>1484</v>
      </c>
      <c r="G335" s="247"/>
      <c r="H335" s="250">
        <v>15.57</v>
      </c>
      <c r="I335" s="251"/>
      <c r="J335" s="247"/>
      <c r="K335" s="247"/>
      <c r="L335" s="252"/>
      <c r="M335" s="253"/>
      <c r="N335" s="254"/>
      <c r="O335" s="254"/>
      <c r="P335" s="254"/>
      <c r="Q335" s="254"/>
      <c r="R335" s="254"/>
      <c r="S335" s="254"/>
      <c r="T335" s="25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6" t="s">
        <v>228</v>
      </c>
      <c r="AU335" s="256" t="s">
        <v>84</v>
      </c>
      <c r="AV335" s="14" t="s">
        <v>84</v>
      </c>
      <c r="AW335" s="14" t="s">
        <v>37</v>
      </c>
      <c r="AX335" s="14" t="s">
        <v>75</v>
      </c>
      <c r="AY335" s="256" t="s">
        <v>137</v>
      </c>
    </row>
    <row r="336" s="13" customFormat="1">
      <c r="A336" s="13"/>
      <c r="B336" s="236"/>
      <c r="C336" s="237"/>
      <c r="D336" s="226" t="s">
        <v>228</v>
      </c>
      <c r="E336" s="238" t="s">
        <v>19</v>
      </c>
      <c r="F336" s="239" t="s">
        <v>1485</v>
      </c>
      <c r="G336" s="237"/>
      <c r="H336" s="238" t="s">
        <v>19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228</v>
      </c>
      <c r="AU336" s="245" t="s">
        <v>84</v>
      </c>
      <c r="AV336" s="13" t="s">
        <v>82</v>
      </c>
      <c r="AW336" s="13" t="s">
        <v>37</v>
      </c>
      <c r="AX336" s="13" t="s">
        <v>75</v>
      </c>
      <c r="AY336" s="245" t="s">
        <v>137</v>
      </c>
    </row>
    <row r="337" s="14" customFormat="1">
      <c r="A337" s="14"/>
      <c r="B337" s="246"/>
      <c r="C337" s="247"/>
      <c r="D337" s="226" t="s">
        <v>228</v>
      </c>
      <c r="E337" s="248" t="s">
        <v>19</v>
      </c>
      <c r="F337" s="249" t="s">
        <v>1486</v>
      </c>
      <c r="G337" s="247"/>
      <c r="H337" s="250">
        <v>12.710000000000001</v>
      </c>
      <c r="I337" s="251"/>
      <c r="J337" s="247"/>
      <c r="K337" s="247"/>
      <c r="L337" s="252"/>
      <c r="M337" s="253"/>
      <c r="N337" s="254"/>
      <c r="O337" s="254"/>
      <c r="P337" s="254"/>
      <c r="Q337" s="254"/>
      <c r="R337" s="254"/>
      <c r="S337" s="254"/>
      <c r="T337" s="25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6" t="s">
        <v>228</v>
      </c>
      <c r="AU337" s="256" t="s">
        <v>84</v>
      </c>
      <c r="AV337" s="14" t="s">
        <v>84</v>
      </c>
      <c r="AW337" s="14" t="s">
        <v>37</v>
      </c>
      <c r="AX337" s="14" t="s">
        <v>75</v>
      </c>
      <c r="AY337" s="256" t="s">
        <v>137</v>
      </c>
    </row>
    <row r="338" s="13" customFormat="1">
      <c r="A338" s="13"/>
      <c r="B338" s="236"/>
      <c r="C338" s="237"/>
      <c r="D338" s="226" t="s">
        <v>228</v>
      </c>
      <c r="E338" s="238" t="s">
        <v>19</v>
      </c>
      <c r="F338" s="239" t="s">
        <v>1487</v>
      </c>
      <c r="G338" s="237"/>
      <c r="H338" s="238" t="s">
        <v>19</v>
      </c>
      <c r="I338" s="240"/>
      <c r="J338" s="237"/>
      <c r="K338" s="237"/>
      <c r="L338" s="241"/>
      <c r="M338" s="242"/>
      <c r="N338" s="243"/>
      <c r="O338" s="243"/>
      <c r="P338" s="243"/>
      <c r="Q338" s="243"/>
      <c r="R338" s="243"/>
      <c r="S338" s="243"/>
      <c r="T338" s="24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5" t="s">
        <v>228</v>
      </c>
      <c r="AU338" s="245" t="s">
        <v>84</v>
      </c>
      <c r="AV338" s="13" t="s">
        <v>82</v>
      </c>
      <c r="AW338" s="13" t="s">
        <v>37</v>
      </c>
      <c r="AX338" s="13" t="s">
        <v>75</v>
      </c>
      <c r="AY338" s="245" t="s">
        <v>137</v>
      </c>
    </row>
    <row r="339" s="14" customFormat="1">
      <c r="A339" s="14"/>
      <c r="B339" s="246"/>
      <c r="C339" s="247"/>
      <c r="D339" s="226" t="s">
        <v>228</v>
      </c>
      <c r="E339" s="248" t="s">
        <v>19</v>
      </c>
      <c r="F339" s="249" t="s">
        <v>167</v>
      </c>
      <c r="G339" s="247"/>
      <c r="H339" s="250">
        <v>7</v>
      </c>
      <c r="I339" s="251"/>
      <c r="J339" s="247"/>
      <c r="K339" s="247"/>
      <c r="L339" s="252"/>
      <c r="M339" s="253"/>
      <c r="N339" s="254"/>
      <c r="O339" s="254"/>
      <c r="P339" s="254"/>
      <c r="Q339" s="254"/>
      <c r="R339" s="254"/>
      <c r="S339" s="254"/>
      <c r="T339" s="25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6" t="s">
        <v>228</v>
      </c>
      <c r="AU339" s="256" t="s">
        <v>84</v>
      </c>
      <c r="AV339" s="14" t="s">
        <v>84</v>
      </c>
      <c r="AW339" s="14" t="s">
        <v>37</v>
      </c>
      <c r="AX339" s="14" t="s">
        <v>75</v>
      </c>
      <c r="AY339" s="256" t="s">
        <v>137</v>
      </c>
    </row>
    <row r="340" s="16" customFormat="1">
      <c r="A340" s="16"/>
      <c r="B340" s="280"/>
      <c r="C340" s="281"/>
      <c r="D340" s="226" t="s">
        <v>228</v>
      </c>
      <c r="E340" s="282" t="s">
        <v>19</v>
      </c>
      <c r="F340" s="283" t="s">
        <v>1309</v>
      </c>
      <c r="G340" s="281"/>
      <c r="H340" s="284">
        <v>141.512</v>
      </c>
      <c r="I340" s="285"/>
      <c r="J340" s="281"/>
      <c r="K340" s="281"/>
      <c r="L340" s="286"/>
      <c r="M340" s="287"/>
      <c r="N340" s="288"/>
      <c r="O340" s="288"/>
      <c r="P340" s="288"/>
      <c r="Q340" s="288"/>
      <c r="R340" s="288"/>
      <c r="S340" s="288"/>
      <c r="T340" s="289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T340" s="290" t="s">
        <v>228</v>
      </c>
      <c r="AU340" s="290" t="s">
        <v>84</v>
      </c>
      <c r="AV340" s="16" t="s">
        <v>151</v>
      </c>
      <c r="AW340" s="16" t="s">
        <v>37</v>
      </c>
      <c r="AX340" s="16" t="s">
        <v>75</v>
      </c>
      <c r="AY340" s="290" t="s">
        <v>137</v>
      </c>
    </row>
    <row r="341" s="13" customFormat="1">
      <c r="A341" s="13"/>
      <c r="B341" s="236"/>
      <c r="C341" s="237"/>
      <c r="D341" s="226" t="s">
        <v>228</v>
      </c>
      <c r="E341" s="238" t="s">
        <v>19</v>
      </c>
      <c r="F341" s="239" t="s">
        <v>1488</v>
      </c>
      <c r="G341" s="237"/>
      <c r="H341" s="238" t="s">
        <v>19</v>
      </c>
      <c r="I341" s="240"/>
      <c r="J341" s="237"/>
      <c r="K341" s="237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228</v>
      </c>
      <c r="AU341" s="245" t="s">
        <v>84</v>
      </c>
      <c r="AV341" s="13" t="s">
        <v>82</v>
      </c>
      <c r="AW341" s="13" t="s">
        <v>37</v>
      </c>
      <c r="AX341" s="13" t="s">
        <v>75</v>
      </c>
      <c r="AY341" s="245" t="s">
        <v>137</v>
      </c>
    </row>
    <row r="342" s="13" customFormat="1">
      <c r="A342" s="13"/>
      <c r="B342" s="236"/>
      <c r="C342" s="237"/>
      <c r="D342" s="226" t="s">
        <v>228</v>
      </c>
      <c r="E342" s="238" t="s">
        <v>19</v>
      </c>
      <c r="F342" s="239" t="s">
        <v>1489</v>
      </c>
      <c r="G342" s="237"/>
      <c r="H342" s="238" t="s">
        <v>19</v>
      </c>
      <c r="I342" s="240"/>
      <c r="J342" s="237"/>
      <c r="K342" s="237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228</v>
      </c>
      <c r="AU342" s="245" t="s">
        <v>84</v>
      </c>
      <c r="AV342" s="13" t="s">
        <v>82</v>
      </c>
      <c r="AW342" s="13" t="s">
        <v>37</v>
      </c>
      <c r="AX342" s="13" t="s">
        <v>75</v>
      </c>
      <c r="AY342" s="245" t="s">
        <v>137</v>
      </c>
    </row>
    <row r="343" s="14" customFormat="1">
      <c r="A343" s="14"/>
      <c r="B343" s="246"/>
      <c r="C343" s="247"/>
      <c r="D343" s="226" t="s">
        <v>228</v>
      </c>
      <c r="E343" s="248" t="s">
        <v>19</v>
      </c>
      <c r="F343" s="249" t="s">
        <v>1490</v>
      </c>
      <c r="G343" s="247"/>
      <c r="H343" s="250">
        <v>65.590000000000003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228</v>
      </c>
      <c r="AU343" s="256" t="s">
        <v>84</v>
      </c>
      <c r="AV343" s="14" t="s">
        <v>84</v>
      </c>
      <c r="AW343" s="14" t="s">
        <v>37</v>
      </c>
      <c r="AX343" s="14" t="s">
        <v>75</v>
      </c>
      <c r="AY343" s="256" t="s">
        <v>137</v>
      </c>
    </row>
    <row r="344" s="16" customFormat="1">
      <c r="A344" s="16"/>
      <c r="B344" s="280"/>
      <c r="C344" s="281"/>
      <c r="D344" s="226" t="s">
        <v>228</v>
      </c>
      <c r="E344" s="282" t="s">
        <v>19</v>
      </c>
      <c r="F344" s="283" t="s">
        <v>1309</v>
      </c>
      <c r="G344" s="281"/>
      <c r="H344" s="284">
        <v>65.590000000000003</v>
      </c>
      <c r="I344" s="285"/>
      <c r="J344" s="281"/>
      <c r="K344" s="281"/>
      <c r="L344" s="286"/>
      <c r="M344" s="287"/>
      <c r="N344" s="288"/>
      <c r="O344" s="288"/>
      <c r="P344" s="288"/>
      <c r="Q344" s="288"/>
      <c r="R344" s="288"/>
      <c r="S344" s="288"/>
      <c r="T344" s="289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90" t="s">
        <v>228</v>
      </c>
      <c r="AU344" s="290" t="s">
        <v>84</v>
      </c>
      <c r="AV344" s="16" t="s">
        <v>151</v>
      </c>
      <c r="AW344" s="16" t="s">
        <v>37</v>
      </c>
      <c r="AX344" s="16" t="s">
        <v>75</v>
      </c>
      <c r="AY344" s="290" t="s">
        <v>137</v>
      </c>
    </row>
    <row r="345" s="15" customFormat="1">
      <c r="A345" s="15"/>
      <c r="B345" s="257"/>
      <c r="C345" s="258"/>
      <c r="D345" s="226" t="s">
        <v>228</v>
      </c>
      <c r="E345" s="259" t="s">
        <v>19</v>
      </c>
      <c r="F345" s="260" t="s">
        <v>237</v>
      </c>
      <c r="G345" s="258"/>
      <c r="H345" s="261">
        <v>207.102</v>
      </c>
      <c r="I345" s="262"/>
      <c r="J345" s="258"/>
      <c r="K345" s="258"/>
      <c r="L345" s="263"/>
      <c r="M345" s="264"/>
      <c r="N345" s="265"/>
      <c r="O345" s="265"/>
      <c r="P345" s="265"/>
      <c r="Q345" s="265"/>
      <c r="R345" s="265"/>
      <c r="S345" s="265"/>
      <c r="T345" s="266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7" t="s">
        <v>228</v>
      </c>
      <c r="AU345" s="267" t="s">
        <v>84</v>
      </c>
      <c r="AV345" s="15" t="s">
        <v>155</v>
      </c>
      <c r="AW345" s="15" t="s">
        <v>37</v>
      </c>
      <c r="AX345" s="15" t="s">
        <v>82</v>
      </c>
      <c r="AY345" s="267" t="s">
        <v>137</v>
      </c>
    </row>
    <row r="346" s="2" customFormat="1" ht="16.5" customHeight="1">
      <c r="A346" s="39"/>
      <c r="B346" s="40"/>
      <c r="C346" s="213" t="s">
        <v>460</v>
      </c>
      <c r="D346" s="213" t="s">
        <v>140</v>
      </c>
      <c r="E346" s="214" t="s">
        <v>1491</v>
      </c>
      <c r="F346" s="215" t="s">
        <v>1492</v>
      </c>
      <c r="G346" s="216" t="s">
        <v>1244</v>
      </c>
      <c r="H346" s="217">
        <v>202.91</v>
      </c>
      <c r="I346" s="218"/>
      <c r="J346" s="219">
        <f>ROUND(I346*H346,2)</f>
        <v>0</v>
      </c>
      <c r="K346" s="215" t="s">
        <v>282</v>
      </c>
      <c r="L346" s="45"/>
      <c r="M346" s="220" t="s">
        <v>19</v>
      </c>
      <c r="N346" s="221" t="s">
        <v>46</v>
      </c>
      <c r="O346" s="85"/>
      <c r="P346" s="222">
        <f>O346*H346</f>
        <v>0</v>
      </c>
      <c r="Q346" s="222">
        <v>0</v>
      </c>
      <c r="R346" s="222">
        <f>Q346*H346</f>
        <v>0</v>
      </c>
      <c r="S346" s="222">
        <v>0.002</v>
      </c>
      <c r="T346" s="223">
        <f>S346*H346</f>
        <v>0.40582000000000001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24" t="s">
        <v>189</v>
      </c>
      <c r="AT346" s="224" t="s">
        <v>140</v>
      </c>
      <c r="AU346" s="224" t="s">
        <v>84</v>
      </c>
      <c r="AY346" s="18" t="s">
        <v>137</v>
      </c>
      <c r="BE346" s="225">
        <f>IF(N346="základní",J346,0)</f>
        <v>0</v>
      </c>
      <c r="BF346" s="225">
        <f>IF(N346="snížená",J346,0)</f>
        <v>0</v>
      </c>
      <c r="BG346" s="225">
        <f>IF(N346="zákl. přenesená",J346,0)</f>
        <v>0</v>
      </c>
      <c r="BH346" s="225">
        <f>IF(N346="sníž. přenesená",J346,0)</f>
        <v>0</v>
      </c>
      <c r="BI346" s="225">
        <f>IF(N346="nulová",J346,0)</f>
        <v>0</v>
      </c>
      <c r="BJ346" s="18" t="s">
        <v>82</v>
      </c>
      <c r="BK346" s="225">
        <f>ROUND(I346*H346,2)</f>
        <v>0</v>
      </c>
      <c r="BL346" s="18" t="s">
        <v>189</v>
      </c>
      <c r="BM346" s="224" t="s">
        <v>1493</v>
      </c>
    </row>
    <row r="347" s="2" customFormat="1">
      <c r="A347" s="39"/>
      <c r="B347" s="40"/>
      <c r="C347" s="41"/>
      <c r="D347" s="268" t="s">
        <v>284</v>
      </c>
      <c r="E347" s="41"/>
      <c r="F347" s="269" t="s">
        <v>1494</v>
      </c>
      <c r="G347" s="41"/>
      <c r="H347" s="41"/>
      <c r="I347" s="228"/>
      <c r="J347" s="41"/>
      <c r="K347" s="41"/>
      <c r="L347" s="45"/>
      <c r="M347" s="229"/>
      <c r="N347" s="230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284</v>
      </c>
      <c r="AU347" s="18" t="s">
        <v>84</v>
      </c>
    </row>
    <row r="348" s="12" customFormat="1" ht="22.8" customHeight="1">
      <c r="A348" s="12"/>
      <c r="B348" s="197"/>
      <c r="C348" s="198"/>
      <c r="D348" s="199" t="s">
        <v>74</v>
      </c>
      <c r="E348" s="211" t="s">
        <v>1495</v>
      </c>
      <c r="F348" s="211" t="s">
        <v>1496</v>
      </c>
      <c r="G348" s="198"/>
      <c r="H348" s="198"/>
      <c r="I348" s="201"/>
      <c r="J348" s="212">
        <f>BK348</f>
        <v>0</v>
      </c>
      <c r="K348" s="198"/>
      <c r="L348" s="203"/>
      <c r="M348" s="204"/>
      <c r="N348" s="205"/>
      <c r="O348" s="205"/>
      <c r="P348" s="206">
        <f>SUM(P349:P477)</f>
        <v>0</v>
      </c>
      <c r="Q348" s="205"/>
      <c r="R348" s="206">
        <f>SUM(R349:R477)</f>
        <v>0.32772792000000001</v>
      </c>
      <c r="S348" s="205"/>
      <c r="T348" s="207">
        <f>SUM(T349:T477)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8" t="s">
        <v>84</v>
      </c>
      <c r="AT348" s="209" t="s">
        <v>74</v>
      </c>
      <c r="AU348" s="209" t="s">
        <v>82</v>
      </c>
      <c r="AY348" s="208" t="s">
        <v>137</v>
      </c>
      <c r="BK348" s="210">
        <f>SUM(BK349:BK477)</f>
        <v>0</v>
      </c>
    </row>
    <row r="349" s="2" customFormat="1" ht="24.15" customHeight="1">
      <c r="A349" s="39"/>
      <c r="B349" s="40"/>
      <c r="C349" s="213" t="s">
        <v>466</v>
      </c>
      <c r="D349" s="213" t="s">
        <v>140</v>
      </c>
      <c r="E349" s="214" t="s">
        <v>1497</v>
      </c>
      <c r="F349" s="215" t="s">
        <v>1498</v>
      </c>
      <c r="G349" s="216" t="s">
        <v>1244</v>
      </c>
      <c r="H349" s="217">
        <v>356.226</v>
      </c>
      <c r="I349" s="218"/>
      <c r="J349" s="219">
        <f>ROUND(I349*H349,2)</f>
        <v>0</v>
      </c>
      <c r="K349" s="215" t="s">
        <v>282</v>
      </c>
      <c r="L349" s="45"/>
      <c r="M349" s="220" t="s">
        <v>19</v>
      </c>
      <c r="N349" s="221" t="s">
        <v>46</v>
      </c>
      <c r="O349" s="85"/>
      <c r="P349" s="222">
        <f>O349*H349</f>
        <v>0</v>
      </c>
      <c r="Q349" s="222">
        <v>0</v>
      </c>
      <c r="R349" s="222">
        <f>Q349*H349</f>
        <v>0</v>
      </c>
      <c r="S349" s="222">
        <v>0</v>
      </c>
      <c r="T349" s="223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24" t="s">
        <v>189</v>
      </c>
      <c r="AT349" s="224" t="s">
        <v>140</v>
      </c>
      <c r="AU349" s="224" t="s">
        <v>84</v>
      </c>
      <c r="AY349" s="18" t="s">
        <v>137</v>
      </c>
      <c r="BE349" s="225">
        <f>IF(N349="základní",J349,0)</f>
        <v>0</v>
      </c>
      <c r="BF349" s="225">
        <f>IF(N349="snížená",J349,0)</f>
        <v>0</v>
      </c>
      <c r="BG349" s="225">
        <f>IF(N349="zákl. přenesená",J349,0)</f>
        <v>0</v>
      </c>
      <c r="BH349" s="225">
        <f>IF(N349="sníž. přenesená",J349,0)</f>
        <v>0</v>
      </c>
      <c r="BI349" s="225">
        <f>IF(N349="nulová",J349,0)</f>
        <v>0</v>
      </c>
      <c r="BJ349" s="18" t="s">
        <v>82</v>
      </c>
      <c r="BK349" s="225">
        <f>ROUND(I349*H349,2)</f>
        <v>0</v>
      </c>
      <c r="BL349" s="18" t="s">
        <v>189</v>
      </c>
      <c r="BM349" s="224" t="s">
        <v>1499</v>
      </c>
    </row>
    <row r="350" s="2" customFormat="1">
      <c r="A350" s="39"/>
      <c r="B350" s="40"/>
      <c r="C350" s="41"/>
      <c r="D350" s="268" t="s">
        <v>284</v>
      </c>
      <c r="E350" s="41"/>
      <c r="F350" s="269" t="s">
        <v>1500</v>
      </c>
      <c r="G350" s="41"/>
      <c r="H350" s="41"/>
      <c r="I350" s="228"/>
      <c r="J350" s="41"/>
      <c r="K350" s="41"/>
      <c r="L350" s="45"/>
      <c r="M350" s="229"/>
      <c r="N350" s="230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284</v>
      </c>
      <c r="AU350" s="18" t="s">
        <v>84</v>
      </c>
    </row>
    <row r="351" s="2" customFormat="1">
      <c r="A351" s="39"/>
      <c r="B351" s="40"/>
      <c r="C351" s="41"/>
      <c r="D351" s="226" t="s">
        <v>158</v>
      </c>
      <c r="E351" s="41"/>
      <c r="F351" s="227" t="s">
        <v>1501</v>
      </c>
      <c r="G351" s="41"/>
      <c r="H351" s="41"/>
      <c r="I351" s="228"/>
      <c r="J351" s="41"/>
      <c r="K351" s="41"/>
      <c r="L351" s="45"/>
      <c r="M351" s="229"/>
      <c r="N351" s="230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158</v>
      </c>
      <c r="AU351" s="18" t="s">
        <v>84</v>
      </c>
    </row>
    <row r="352" s="13" customFormat="1">
      <c r="A352" s="13"/>
      <c r="B352" s="236"/>
      <c r="C352" s="237"/>
      <c r="D352" s="226" t="s">
        <v>228</v>
      </c>
      <c r="E352" s="238" t="s">
        <v>19</v>
      </c>
      <c r="F352" s="239" t="s">
        <v>1247</v>
      </c>
      <c r="G352" s="237"/>
      <c r="H352" s="238" t="s">
        <v>19</v>
      </c>
      <c r="I352" s="240"/>
      <c r="J352" s="237"/>
      <c r="K352" s="237"/>
      <c r="L352" s="241"/>
      <c r="M352" s="242"/>
      <c r="N352" s="243"/>
      <c r="O352" s="243"/>
      <c r="P352" s="243"/>
      <c r="Q352" s="243"/>
      <c r="R352" s="243"/>
      <c r="S352" s="243"/>
      <c r="T352" s="244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5" t="s">
        <v>228</v>
      </c>
      <c r="AU352" s="245" t="s">
        <v>84</v>
      </c>
      <c r="AV352" s="13" t="s">
        <v>82</v>
      </c>
      <c r="AW352" s="13" t="s">
        <v>37</v>
      </c>
      <c r="AX352" s="13" t="s">
        <v>75</v>
      </c>
      <c r="AY352" s="245" t="s">
        <v>137</v>
      </c>
    </row>
    <row r="353" s="13" customFormat="1">
      <c r="A353" s="13"/>
      <c r="B353" s="236"/>
      <c r="C353" s="237"/>
      <c r="D353" s="226" t="s">
        <v>228</v>
      </c>
      <c r="E353" s="238" t="s">
        <v>19</v>
      </c>
      <c r="F353" s="239" t="s">
        <v>1438</v>
      </c>
      <c r="G353" s="237"/>
      <c r="H353" s="238" t="s">
        <v>19</v>
      </c>
      <c r="I353" s="240"/>
      <c r="J353" s="237"/>
      <c r="K353" s="237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228</v>
      </c>
      <c r="AU353" s="245" t="s">
        <v>84</v>
      </c>
      <c r="AV353" s="13" t="s">
        <v>82</v>
      </c>
      <c r="AW353" s="13" t="s">
        <v>37</v>
      </c>
      <c r="AX353" s="13" t="s">
        <v>75</v>
      </c>
      <c r="AY353" s="245" t="s">
        <v>137</v>
      </c>
    </row>
    <row r="354" s="14" customFormat="1">
      <c r="A354" s="14"/>
      <c r="B354" s="246"/>
      <c r="C354" s="247"/>
      <c r="D354" s="226" t="s">
        <v>228</v>
      </c>
      <c r="E354" s="248" t="s">
        <v>19</v>
      </c>
      <c r="F354" s="249" t="s">
        <v>1502</v>
      </c>
      <c r="G354" s="247"/>
      <c r="H354" s="250">
        <v>49.283999999999999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228</v>
      </c>
      <c r="AU354" s="256" t="s">
        <v>84</v>
      </c>
      <c r="AV354" s="14" t="s">
        <v>84</v>
      </c>
      <c r="AW354" s="14" t="s">
        <v>37</v>
      </c>
      <c r="AX354" s="14" t="s">
        <v>75</v>
      </c>
      <c r="AY354" s="256" t="s">
        <v>137</v>
      </c>
    </row>
    <row r="355" s="14" customFormat="1">
      <c r="A355" s="14"/>
      <c r="B355" s="246"/>
      <c r="C355" s="247"/>
      <c r="D355" s="226" t="s">
        <v>228</v>
      </c>
      <c r="E355" s="248" t="s">
        <v>19</v>
      </c>
      <c r="F355" s="249" t="s">
        <v>1503</v>
      </c>
      <c r="G355" s="247"/>
      <c r="H355" s="250">
        <v>-2.8799999999999999</v>
      </c>
      <c r="I355" s="251"/>
      <c r="J355" s="247"/>
      <c r="K355" s="247"/>
      <c r="L355" s="252"/>
      <c r="M355" s="253"/>
      <c r="N355" s="254"/>
      <c r="O355" s="254"/>
      <c r="P355" s="254"/>
      <c r="Q355" s="254"/>
      <c r="R355" s="254"/>
      <c r="S355" s="254"/>
      <c r="T355" s="25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56" t="s">
        <v>228</v>
      </c>
      <c r="AU355" s="256" t="s">
        <v>84</v>
      </c>
      <c r="AV355" s="14" t="s">
        <v>84</v>
      </c>
      <c r="AW355" s="14" t="s">
        <v>37</v>
      </c>
      <c r="AX355" s="14" t="s">
        <v>75</v>
      </c>
      <c r="AY355" s="256" t="s">
        <v>137</v>
      </c>
    </row>
    <row r="356" s="14" customFormat="1">
      <c r="A356" s="14"/>
      <c r="B356" s="246"/>
      <c r="C356" s="247"/>
      <c r="D356" s="226" t="s">
        <v>228</v>
      </c>
      <c r="E356" s="248" t="s">
        <v>19</v>
      </c>
      <c r="F356" s="249" t="s">
        <v>1504</v>
      </c>
      <c r="G356" s="247"/>
      <c r="H356" s="250">
        <v>-2.6099999999999999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228</v>
      </c>
      <c r="AU356" s="256" t="s">
        <v>84</v>
      </c>
      <c r="AV356" s="14" t="s">
        <v>84</v>
      </c>
      <c r="AW356" s="14" t="s">
        <v>37</v>
      </c>
      <c r="AX356" s="14" t="s">
        <v>75</v>
      </c>
      <c r="AY356" s="256" t="s">
        <v>137</v>
      </c>
    </row>
    <row r="357" s="13" customFormat="1">
      <c r="A357" s="13"/>
      <c r="B357" s="236"/>
      <c r="C357" s="237"/>
      <c r="D357" s="226" t="s">
        <v>228</v>
      </c>
      <c r="E357" s="238" t="s">
        <v>19</v>
      </c>
      <c r="F357" s="239" t="s">
        <v>1505</v>
      </c>
      <c r="G357" s="237"/>
      <c r="H357" s="238" t="s">
        <v>19</v>
      </c>
      <c r="I357" s="240"/>
      <c r="J357" s="237"/>
      <c r="K357" s="237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228</v>
      </c>
      <c r="AU357" s="245" t="s">
        <v>84</v>
      </c>
      <c r="AV357" s="13" t="s">
        <v>82</v>
      </c>
      <c r="AW357" s="13" t="s">
        <v>37</v>
      </c>
      <c r="AX357" s="13" t="s">
        <v>75</v>
      </c>
      <c r="AY357" s="245" t="s">
        <v>137</v>
      </c>
    </row>
    <row r="358" s="14" customFormat="1">
      <c r="A358" s="14"/>
      <c r="B358" s="246"/>
      <c r="C358" s="247"/>
      <c r="D358" s="226" t="s">
        <v>228</v>
      </c>
      <c r="E358" s="248" t="s">
        <v>19</v>
      </c>
      <c r="F358" s="249" t="s">
        <v>1506</v>
      </c>
      <c r="G358" s="247"/>
      <c r="H358" s="250">
        <v>36.828000000000003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228</v>
      </c>
      <c r="AU358" s="256" t="s">
        <v>84</v>
      </c>
      <c r="AV358" s="14" t="s">
        <v>84</v>
      </c>
      <c r="AW358" s="14" t="s">
        <v>37</v>
      </c>
      <c r="AX358" s="14" t="s">
        <v>75</v>
      </c>
      <c r="AY358" s="256" t="s">
        <v>137</v>
      </c>
    </row>
    <row r="359" s="14" customFormat="1">
      <c r="A359" s="14"/>
      <c r="B359" s="246"/>
      <c r="C359" s="247"/>
      <c r="D359" s="226" t="s">
        <v>228</v>
      </c>
      <c r="E359" s="248" t="s">
        <v>19</v>
      </c>
      <c r="F359" s="249" t="s">
        <v>1507</v>
      </c>
      <c r="G359" s="247"/>
      <c r="H359" s="250">
        <v>-3.2400000000000002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228</v>
      </c>
      <c r="AU359" s="256" t="s">
        <v>84</v>
      </c>
      <c r="AV359" s="14" t="s">
        <v>84</v>
      </c>
      <c r="AW359" s="14" t="s">
        <v>37</v>
      </c>
      <c r="AX359" s="14" t="s">
        <v>75</v>
      </c>
      <c r="AY359" s="256" t="s">
        <v>137</v>
      </c>
    </row>
    <row r="360" s="14" customFormat="1">
      <c r="A360" s="14"/>
      <c r="B360" s="246"/>
      <c r="C360" s="247"/>
      <c r="D360" s="226" t="s">
        <v>228</v>
      </c>
      <c r="E360" s="248" t="s">
        <v>19</v>
      </c>
      <c r="F360" s="249" t="s">
        <v>1508</v>
      </c>
      <c r="G360" s="247"/>
      <c r="H360" s="250">
        <v>-2.25</v>
      </c>
      <c r="I360" s="251"/>
      <c r="J360" s="247"/>
      <c r="K360" s="247"/>
      <c r="L360" s="252"/>
      <c r="M360" s="253"/>
      <c r="N360" s="254"/>
      <c r="O360" s="254"/>
      <c r="P360" s="254"/>
      <c r="Q360" s="254"/>
      <c r="R360" s="254"/>
      <c r="S360" s="254"/>
      <c r="T360" s="255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6" t="s">
        <v>228</v>
      </c>
      <c r="AU360" s="256" t="s">
        <v>84</v>
      </c>
      <c r="AV360" s="14" t="s">
        <v>84</v>
      </c>
      <c r="AW360" s="14" t="s">
        <v>37</v>
      </c>
      <c r="AX360" s="14" t="s">
        <v>75</v>
      </c>
      <c r="AY360" s="256" t="s">
        <v>137</v>
      </c>
    </row>
    <row r="361" s="14" customFormat="1">
      <c r="A361" s="14"/>
      <c r="B361" s="246"/>
      <c r="C361" s="247"/>
      <c r="D361" s="226" t="s">
        <v>228</v>
      </c>
      <c r="E361" s="248" t="s">
        <v>19</v>
      </c>
      <c r="F361" s="249" t="s">
        <v>1509</v>
      </c>
      <c r="G361" s="247"/>
      <c r="H361" s="250">
        <v>-5.2199999999999998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228</v>
      </c>
      <c r="AU361" s="256" t="s">
        <v>84</v>
      </c>
      <c r="AV361" s="14" t="s">
        <v>84</v>
      </c>
      <c r="AW361" s="14" t="s">
        <v>37</v>
      </c>
      <c r="AX361" s="14" t="s">
        <v>75</v>
      </c>
      <c r="AY361" s="256" t="s">
        <v>137</v>
      </c>
    </row>
    <row r="362" s="13" customFormat="1">
      <c r="A362" s="13"/>
      <c r="B362" s="236"/>
      <c r="C362" s="237"/>
      <c r="D362" s="226" t="s">
        <v>228</v>
      </c>
      <c r="E362" s="238" t="s">
        <v>19</v>
      </c>
      <c r="F362" s="239" t="s">
        <v>1510</v>
      </c>
      <c r="G362" s="237"/>
      <c r="H362" s="238" t="s">
        <v>19</v>
      </c>
      <c r="I362" s="240"/>
      <c r="J362" s="237"/>
      <c r="K362" s="237"/>
      <c r="L362" s="241"/>
      <c r="M362" s="242"/>
      <c r="N362" s="243"/>
      <c r="O362" s="243"/>
      <c r="P362" s="243"/>
      <c r="Q362" s="243"/>
      <c r="R362" s="243"/>
      <c r="S362" s="243"/>
      <c r="T362" s="24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5" t="s">
        <v>228</v>
      </c>
      <c r="AU362" s="245" t="s">
        <v>84</v>
      </c>
      <c r="AV362" s="13" t="s">
        <v>82</v>
      </c>
      <c r="AW362" s="13" t="s">
        <v>37</v>
      </c>
      <c r="AX362" s="13" t="s">
        <v>75</v>
      </c>
      <c r="AY362" s="245" t="s">
        <v>137</v>
      </c>
    </row>
    <row r="363" s="14" customFormat="1">
      <c r="A363" s="14"/>
      <c r="B363" s="246"/>
      <c r="C363" s="247"/>
      <c r="D363" s="226" t="s">
        <v>228</v>
      </c>
      <c r="E363" s="248" t="s">
        <v>19</v>
      </c>
      <c r="F363" s="249" t="s">
        <v>1511</v>
      </c>
      <c r="G363" s="247"/>
      <c r="H363" s="250">
        <v>29.699999999999999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6" t="s">
        <v>228</v>
      </c>
      <c r="AU363" s="256" t="s">
        <v>84</v>
      </c>
      <c r="AV363" s="14" t="s">
        <v>84</v>
      </c>
      <c r="AW363" s="14" t="s">
        <v>37</v>
      </c>
      <c r="AX363" s="14" t="s">
        <v>75</v>
      </c>
      <c r="AY363" s="256" t="s">
        <v>137</v>
      </c>
    </row>
    <row r="364" s="14" customFormat="1">
      <c r="A364" s="14"/>
      <c r="B364" s="246"/>
      <c r="C364" s="247"/>
      <c r="D364" s="226" t="s">
        <v>228</v>
      </c>
      <c r="E364" s="248" t="s">
        <v>19</v>
      </c>
      <c r="F364" s="249" t="s">
        <v>1512</v>
      </c>
      <c r="G364" s="247"/>
      <c r="H364" s="250">
        <v>-0.98999999999999999</v>
      </c>
      <c r="I364" s="251"/>
      <c r="J364" s="247"/>
      <c r="K364" s="247"/>
      <c r="L364" s="252"/>
      <c r="M364" s="253"/>
      <c r="N364" s="254"/>
      <c r="O364" s="254"/>
      <c r="P364" s="254"/>
      <c r="Q364" s="254"/>
      <c r="R364" s="254"/>
      <c r="S364" s="254"/>
      <c r="T364" s="255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56" t="s">
        <v>228</v>
      </c>
      <c r="AU364" s="256" t="s">
        <v>84</v>
      </c>
      <c r="AV364" s="14" t="s">
        <v>84</v>
      </c>
      <c r="AW364" s="14" t="s">
        <v>37</v>
      </c>
      <c r="AX364" s="14" t="s">
        <v>75</v>
      </c>
      <c r="AY364" s="256" t="s">
        <v>137</v>
      </c>
    </row>
    <row r="365" s="14" customFormat="1">
      <c r="A365" s="14"/>
      <c r="B365" s="246"/>
      <c r="C365" s="247"/>
      <c r="D365" s="226" t="s">
        <v>228</v>
      </c>
      <c r="E365" s="248" t="s">
        <v>19</v>
      </c>
      <c r="F365" s="249" t="s">
        <v>1509</v>
      </c>
      <c r="G365" s="247"/>
      <c r="H365" s="250">
        <v>-5.2199999999999998</v>
      </c>
      <c r="I365" s="251"/>
      <c r="J365" s="247"/>
      <c r="K365" s="247"/>
      <c r="L365" s="252"/>
      <c r="M365" s="253"/>
      <c r="N365" s="254"/>
      <c r="O365" s="254"/>
      <c r="P365" s="254"/>
      <c r="Q365" s="254"/>
      <c r="R365" s="254"/>
      <c r="S365" s="254"/>
      <c r="T365" s="255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56" t="s">
        <v>228</v>
      </c>
      <c r="AU365" s="256" t="s">
        <v>84</v>
      </c>
      <c r="AV365" s="14" t="s">
        <v>84</v>
      </c>
      <c r="AW365" s="14" t="s">
        <v>37</v>
      </c>
      <c r="AX365" s="14" t="s">
        <v>75</v>
      </c>
      <c r="AY365" s="256" t="s">
        <v>137</v>
      </c>
    </row>
    <row r="366" s="14" customFormat="1">
      <c r="A366" s="14"/>
      <c r="B366" s="246"/>
      <c r="C366" s="247"/>
      <c r="D366" s="226" t="s">
        <v>228</v>
      </c>
      <c r="E366" s="248" t="s">
        <v>19</v>
      </c>
      <c r="F366" s="249" t="s">
        <v>1513</v>
      </c>
      <c r="G366" s="247"/>
      <c r="H366" s="250">
        <v>-2.3399999999999999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228</v>
      </c>
      <c r="AU366" s="256" t="s">
        <v>84</v>
      </c>
      <c r="AV366" s="14" t="s">
        <v>84</v>
      </c>
      <c r="AW366" s="14" t="s">
        <v>37</v>
      </c>
      <c r="AX366" s="14" t="s">
        <v>75</v>
      </c>
      <c r="AY366" s="256" t="s">
        <v>137</v>
      </c>
    </row>
    <row r="367" s="13" customFormat="1">
      <c r="A367" s="13"/>
      <c r="B367" s="236"/>
      <c r="C367" s="237"/>
      <c r="D367" s="226" t="s">
        <v>228</v>
      </c>
      <c r="E367" s="238" t="s">
        <v>19</v>
      </c>
      <c r="F367" s="239" t="s">
        <v>1430</v>
      </c>
      <c r="G367" s="237"/>
      <c r="H367" s="238" t="s">
        <v>19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228</v>
      </c>
      <c r="AU367" s="245" t="s">
        <v>84</v>
      </c>
      <c r="AV367" s="13" t="s">
        <v>82</v>
      </c>
      <c r="AW367" s="13" t="s">
        <v>37</v>
      </c>
      <c r="AX367" s="13" t="s">
        <v>75</v>
      </c>
      <c r="AY367" s="245" t="s">
        <v>137</v>
      </c>
    </row>
    <row r="368" s="14" customFormat="1">
      <c r="A368" s="14"/>
      <c r="B368" s="246"/>
      <c r="C368" s="247"/>
      <c r="D368" s="226" t="s">
        <v>228</v>
      </c>
      <c r="E368" s="248" t="s">
        <v>19</v>
      </c>
      <c r="F368" s="249" t="s">
        <v>1514</v>
      </c>
      <c r="G368" s="247"/>
      <c r="H368" s="250">
        <v>33.731999999999999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228</v>
      </c>
      <c r="AU368" s="256" t="s">
        <v>84</v>
      </c>
      <c r="AV368" s="14" t="s">
        <v>84</v>
      </c>
      <c r="AW368" s="14" t="s">
        <v>37</v>
      </c>
      <c r="AX368" s="14" t="s">
        <v>75</v>
      </c>
      <c r="AY368" s="256" t="s">
        <v>137</v>
      </c>
    </row>
    <row r="369" s="14" customFormat="1">
      <c r="A369" s="14"/>
      <c r="B369" s="246"/>
      <c r="C369" s="247"/>
      <c r="D369" s="226" t="s">
        <v>228</v>
      </c>
      <c r="E369" s="248" t="s">
        <v>19</v>
      </c>
      <c r="F369" s="249" t="s">
        <v>1507</v>
      </c>
      <c r="G369" s="247"/>
      <c r="H369" s="250">
        <v>-3.2400000000000002</v>
      </c>
      <c r="I369" s="251"/>
      <c r="J369" s="247"/>
      <c r="K369" s="247"/>
      <c r="L369" s="252"/>
      <c r="M369" s="253"/>
      <c r="N369" s="254"/>
      <c r="O369" s="254"/>
      <c r="P369" s="254"/>
      <c r="Q369" s="254"/>
      <c r="R369" s="254"/>
      <c r="S369" s="254"/>
      <c r="T369" s="255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6" t="s">
        <v>228</v>
      </c>
      <c r="AU369" s="256" t="s">
        <v>84</v>
      </c>
      <c r="AV369" s="14" t="s">
        <v>84</v>
      </c>
      <c r="AW369" s="14" t="s">
        <v>37</v>
      </c>
      <c r="AX369" s="14" t="s">
        <v>75</v>
      </c>
      <c r="AY369" s="256" t="s">
        <v>137</v>
      </c>
    </row>
    <row r="370" s="13" customFormat="1">
      <c r="A370" s="13"/>
      <c r="B370" s="236"/>
      <c r="C370" s="237"/>
      <c r="D370" s="226" t="s">
        <v>228</v>
      </c>
      <c r="E370" s="238" t="s">
        <v>19</v>
      </c>
      <c r="F370" s="239" t="s">
        <v>1248</v>
      </c>
      <c r="G370" s="237"/>
      <c r="H370" s="238" t="s">
        <v>19</v>
      </c>
      <c r="I370" s="240"/>
      <c r="J370" s="237"/>
      <c r="K370" s="237"/>
      <c r="L370" s="241"/>
      <c r="M370" s="242"/>
      <c r="N370" s="243"/>
      <c r="O370" s="243"/>
      <c r="P370" s="243"/>
      <c r="Q370" s="243"/>
      <c r="R370" s="243"/>
      <c r="S370" s="243"/>
      <c r="T370" s="24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5" t="s">
        <v>228</v>
      </c>
      <c r="AU370" s="245" t="s">
        <v>84</v>
      </c>
      <c r="AV370" s="13" t="s">
        <v>82</v>
      </c>
      <c r="AW370" s="13" t="s">
        <v>37</v>
      </c>
      <c r="AX370" s="13" t="s">
        <v>75</v>
      </c>
      <c r="AY370" s="245" t="s">
        <v>137</v>
      </c>
    </row>
    <row r="371" s="14" customFormat="1">
      <c r="A371" s="14"/>
      <c r="B371" s="246"/>
      <c r="C371" s="247"/>
      <c r="D371" s="226" t="s">
        <v>228</v>
      </c>
      <c r="E371" s="248" t="s">
        <v>19</v>
      </c>
      <c r="F371" s="249" t="s">
        <v>1515</v>
      </c>
      <c r="G371" s="247"/>
      <c r="H371" s="250">
        <v>64.512</v>
      </c>
      <c r="I371" s="251"/>
      <c r="J371" s="247"/>
      <c r="K371" s="247"/>
      <c r="L371" s="252"/>
      <c r="M371" s="253"/>
      <c r="N371" s="254"/>
      <c r="O371" s="254"/>
      <c r="P371" s="254"/>
      <c r="Q371" s="254"/>
      <c r="R371" s="254"/>
      <c r="S371" s="254"/>
      <c r="T371" s="25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6" t="s">
        <v>228</v>
      </c>
      <c r="AU371" s="256" t="s">
        <v>84</v>
      </c>
      <c r="AV371" s="14" t="s">
        <v>84</v>
      </c>
      <c r="AW371" s="14" t="s">
        <v>37</v>
      </c>
      <c r="AX371" s="14" t="s">
        <v>75</v>
      </c>
      <c r="AY371" s="256" t="s">
        <v>137</v>
      </c>
    </row>
    <row r="372" s="14" customFormat="1">
      <c r="A372" s="14"/>
      <c r="B372" s="246"/>
      <c r="C372" s="247"/>
      <c r="D372" s="226" t="s">
        <v>228</v>
      </c>
      <c r="E372" s="248" t="s">
        <v>19</v>
      </c>
      <c r="F372" s="249" t="s">
        <v>1516</v>
      </c>
      <c r="G372" s="247"/>
      <c r="H372" s="250">
        <v>-1.26</v>
      </c>
      <c r="I372" s="251"/>
      <c r="J372" s="247"/>
      <c r="K372" s="247"/>
      <c r="L372" s="252"/>
      <c r="M372" s="253"/>
      <c r="N372" s="254"/>
      <c r="O372" s="254"/>
      <c r="P372" s="254"/>
      <c r="Q372" s="254"/>
      <c r="R372" s="254"/>
      <c r="S372" s="254"/>
      <c r="T372" s="255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6" t="s">
        <v>228</v>
      </c>
      <c r="AU372" s="256" t="s">
        <v>84</v>
      </c>
      <c r="AV372" s="14" t="s">
        <v>84</v>
      </c>
      <c r="AW372" s="14" t="s">
        <v>37</v>
      </c>
      <c r="AX372" s="14" t="s">
        <v>75</v>
      </c>
      <c r="AY372" s="256" t="s">
        <v>137</v>
      </c>
    </row>
    <row r="373" s="14" customFormat="1">
      <c r="A373" s="14"/>
      <c r="B373" s="246"/>
      <c r="C373" s="247"/>
      <c r="D373" s="226" t="s">
        <v>228</v>
      </c>
      <c r="E373" s="248" t="s">
        <v>19</v>
      </c>
      <c r="F373" s="249" t="s">
        <v>1517</v>
      </c>
      <c r="G373" s="247"/>
      <c r="H373" s="250">
        <v>-8.0999999999999996</v>
      </c>
      <c r="I373" s="251"/>
      <c r="J373" s="247"/>
      <c r="K373" s="247"/>
      <c r="L373" s="252"/>
      <c r="M373" s="253"/>
      <c r="N373" s="254"/>
      <c r="O373" s="254"/>
      <c r="P373" s="254"/>
      <c r="Q373" s="254"/>
      <c r="R373" s="254"/>
      <c r="S373" s="254"/>
      <c r="T373" s="255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6" t="s">
        <v>228</v>
      </c>
      <c r="AU373" s="256" t="s">
        <v>84</v>
      </c>
      <c r="AV373" s="14" t="s">
        <v>84</v>
      </c>
      <c r="AW373" s="14" t="s">
        <v>37</v>
      </c>
      <c r="AX373" s="14" t="s">
        <v>75</v>
      </c>
      <c r="AY373" s="256" t="s">
        <v>137</v>
      </c>
    </row>
    <row r="374" s="14" customFormat="1">
      <c r="A374" s="14"/>
      <c r="B374" s="246"/>
      <c r="C374" s="247"/>
      <c r="D374" s="226" t="s">
        <v>228</v>
      </c>
      <c r="E374" s="248" t="s">
        <v>19</v>
      </c>
      <c r="F374" s="249" t="s">
        <v>1518</v>
      </c>
      <c r="G374" s="247"/>
      <c r="H374" s="250">
        <v>-10.44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6" t="s">
        <v>228</v>
      </c>
      <c r="AU374" s="256" t="s">
        <v>84</v>
      </c>
      <c r="AV374" s="14" t="s">
        <v>84</v>
      </c>
      <c r="AW374" s="14" t="s">
        <v>37</v>
      </c>
      <c r="AX374" s="14" t="s">
        <v>75</v>
      </c>
      <c r="AY374" s="256" t="s">
        <v>137</v>
      </c>
    </row>
    <row r="375" s="13" customFormat="1">
      <c r="A375" s="13"/>
      <c r="B375" s="236"/>
      <c r="C375" s="237"/>
      <c r="D375" s="226" t="s">
        <v>228</v>
      </c>
      <c r="E375" s="238" t="s">
        <v>19</v>
      </c>
      <c r="F375" s="239" t="s">
        <v>1519</v>
      </c>
      <c r="G375" s="237"/>
      <c r="H375" s="238" t="s">
        <v>19</v>
      </c>
      <c r="I375" s="240"/>
      <c r="J375" s="237"/>
      <c r="K375" s="237"/>
      <c r="L375" s="241"/>
      <c r="M375" s="242"/>
      <c r="N375" s="243"/>
      <c r="O375" s="243"/>
      <c r="P375" s="243"/>
      <c r="Q375" s="243"/>
      <c r="R375" s="243"/>
      <c r="S375" s="243"/>
      <c r="T375" s="244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5" t="s">
        <v>228</v>
      </c>
      <c r="AU375" s="245" t="s">
        <v>84</v>
      </c>
      <c r="AV375" s="13" t="s">
        <v>82</v>
      </c>
      <c r="AW375" s="13" t="s">
        <v>37</v>
      </c>
      <c r="AX375" s="13" t="s">
        <v>75</v>
      </c>
      <c r="AY375" s="245" t="s">
        <v>137</v>
      </c>
    </row>
    <row r="376" s="14" customFormat="1">
      <c r="A376" s="14"/>
      <c r="B376" s="246"/>
      <c r="C376" s="247"/>
      <c r="D376" s="226" t="s">
        <v>228</v>
      </c>
      <c r="E376" s="248" t="s">
        <v>19</v>
      </c>
      <c r="F376" s="249" t="s">
        <v>1520</v>
      </c>
      <c r="G376" s="247"/>
      <c r="H376" s="250">
        <v>36.576000000000001</v>
      </c>
      <c r="I376" s="251"/>
      <c r="J376" s="247"/>
      <c r="K376" s="247"/>
      <c r="L376" s="252"/>
      <c r="M376" s="253"/>
      <c r="N376" s="254"/>
      <c r="O376" s="254"/>
      <c r="P376" s="254"/>
      <c r="Q376" s="254"/>
      <c r="R376" s="254"/>
      <c r="S376" s="254"/>
      <c r="T376" s="255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56" t="s">
        <v>228</v>
      </c>
      <c r="AU376" s="256" t="s">
        <v>84</v>
      </c>
      <c r="AV376" s="14" t="s">
        <v>84</v>
      </c>
      <c r="AW376" s="14" t="s">
        <v>37</v>
      </c>
      <c r="AX376" s="14" t="s">
        <v>75</v>
      </c>
      <c r="AY376" s="256" t="s">
        <v>137</v>
      </c>
    </row>
    <row r="377" s="14" customFormat="1">
      <c r="A377" s="14"/>
      <c r="B377" s="246"/>
      <c r="C377" s="247"/>
      <c r="D377" s="226" t="s">
        <v>228</v>
      </c>
      <c r="E377" s="248" t="s">
        <v>19</v>
      </c>
      <c r="F377" s="249" t="s">
        <v>1521</v>
      </c>
      <c r="G377" s="247"/>
      <c r="H377" s="250">
        <v>-1.44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228</v>
      </c>
      <c r="AU377" s="256" t="s">
        <v>84</v>
      </c>
      <c r="AV377" s="14" t="s">
        <v>84</v>
      </c>
      <c r="AW377" s="14" t="s">
        <v>37</v>
      </c>
      <c r="AX377" s="14" t="s">
        <v>75</v>
      </c>
      <c r="AY377" s="256" t="s">
        <v>137</v>
      </c>
    </row>
    <row r="378" s="14" customFormat="1">
      <c r="A378" s="14"/>
      <c r="B378" s="246"/>
      <c r="C378" s="247"/>
      <c r="D378" s="226" t="s">
        <v>228</v>
      </c>
      <c r="E378" s="248" t="s">
        <v>19</v>
      </c>
      <c r="F378" s="249" t="s">
        <v>1509</v>
      </c>
      <c r="G378" s="247"/>
      <c r="H378" s="250">
        <v>-5.2199999999999998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228</v>
      </c>
      <c r="AU378" s="256" t="s">
        <v>84</v>
      </c>
      <c r="AV378" s="14" t="s">
        <v>84</v>
      </c>
      <c r="AW378" s="14" t="s">
        <v>37</v>
      </c>
      <c r="AX378" s="14" t="s">
        <v>75</v>
      </c>
      <c r="AY378" s="256" t="s">
        <v>137</v>
      </c>
    </row>
    <row r="379" s="16" customFormat="1">
      <c r="A379" s="16"/>
      <c r="B379" s="280"/>
      <c r="C379" s="281"/>
      <c r="D379" s="226" t="s">
        <v>228</v>
      </c>
      <c r="E379" s="282" t="s">
        <v>19</v>
      </c>
      <c r="F379" s="283" t="s">
        <v>1309</v>
      </c>
      <c r="G379" s="281"/>
      <c r="H379" s="284">
        <v>196.18200000000005</v>
      </c>
      <c r="I379" s="285"/>
      <c r="J379" s="281"/>
      <c r="K379" s="281"/>
      <c r="L379" s="286"/>
      <c r="M379" s="287"/>
      <c r="N379" s="288"/>
      <c r="O379" s="288"/>
      <c r="P379" s="288"/>
      <c r="Q379" s="288"/>
      <c r="R379" s="288"/>
      <c r="S379" s="288"/>
      <c r="T379" s="289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T379" s="290" t="s">
        <v>228</v>
      </c>
      <c r="AU379" s="290" t="s">
        <v>84</v>
      </c>
      <c r="AV379" s="16" t="s">
        <v>151</v>
      </c>
      <c r="AW379" s="16" t="s">
        <v>37</v>
      </c>
      <c r="AX379" s="16" t="s">
        <v>75</v>
      </c>
      <c r="AY379" s="290" t="s">
        <v>137</v>
      </c>
    </row>
    <row r="380" s="13" customFormat="1">
      <c r="A380" s="13"/>
      <c r="B380" s="236"/>
      <c r="C380" s="237"/>
      <c r="D380" s="226" t="s">
        <v>228</v>
      </c>
      <c r="E380" s="238" t="s">
        <v>19</v>
      </c>
      <c r="F380" s="239" t="s">
        <v>1251</v>
      </c>
      <c r="G380" s="237"/>
      <c r="H380" s="238" t="s">
        <v>19</v>
      </c>
      <c r="I380" s="240"/>
      <c r="J380" s="237"/>
      <c r="K380" s="237"/>
      <c r="L380" s="241"/>
      <c r="M380" s="242"/>
      <c r="N380" s="243"/>
      <c r="O380" s="243"/>
      <c r="P380" s="243"/>
      <c r="Q380" s="243"/>
      <c r="R380" s="243"/>
      <c r="S380" s="243"/>
      <c r="T380" s="244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5" t="s">
        <v>228</v>
      </c>
      <c r="AU380" s="245" t="s">
        <v>84</v>
      </c>
      <c r="AV380" s="13" t="s">
        <v>82</v>
      </c>
      <c r="AW380" s="13" t="s">
        <v>37</v>
      </c>
      <c r="AX380" s="13" t="s">
        <v>75</v>
      </c>
      <c r="AY380" s="245" t="s">
        <v>137</v>
      </c>
    </row>
    <row r="381" s="13" customFormat="1">
      <c r="A381" s="13"/>
      <c r="B381" s="236"/>
      <c r="C381" s="237"/>
      <c r="D381" s="226" t="s">
        <v>228</v>
      </c>
      <c r="E381" s="238" t="s">
        <v>19</v>
      </c>
      <c r="F381" s="239" t="s">
        <v>1441</v>
      </c>
      <c r="G381" s="237"/>
      <c r="H381" s="238" t="s">
        <v>19</v>
      </c>
      <c r="I381" s="240"/>
      <c r="J381" s="237"/>
      <c r="K381" s="237"/>
      <c r="L381" s="241"/>
      <c r="M381" s="242"/>
      <c r="N381" s="243"/>
      <c r="O381" s="243"/>
      <c r="P381" s="243"/>
      <c r="Q381" s="243"/>
      <c r="R381" s="243"/>
      <c r="S381" s="243"/>
      <c r="T381" s="244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5" t="s">
        <v>228</v>
      </c>
      <c r="AU381" s="245" t="s">
        <v>84</v>
      </c>
      <c r="AV381" s="13" t="s">
        <v>82</v>
      </c>
      <c r="AW381" s="13" t="s">
        <v>37</v>
      </c>
      <c r="AX381" s="13" t="s">
        <v>75</v>
      </c>
      <c r="AY381" s="245" t="s">
        <v>137</v>
      </c>
    </row>
    <row r="382" s="14" customFormat="1">
      <c r="A382" s="14"/>
      <c r="B382" s="246"/>
      <c r="C382" s="247"/>
      <c r="D382" s="226" t="s">
        <v>228</v>
      </c>
      <c r="E382" s="248" t="s">
        <v>19</v>
      </c>
      <c r="F382" s="249" t="s">
        <v>1522</v>
      </c>
      <c r="G382" s="247"/>
      <c r="H382" s="250">
        <v>38.844000000000001</v>
      </c>
      <c r="I382" s="251"/>
      <c r="J382" s="247"/>
      <c r="K382" s="247"/>
      <c r="L382" s="252"/>
      <c r="M382" s="253"/>
      <c r="N382" s="254"/>
      <c r="O382" s="254"/>
      <c r="P382" s="254"/>
      <c r="Q382" s="254"/>
      <c r="R382" s="254"/>
      <c r="S382" s="254"/>
      <c r="T382" s="255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6" t="s">
        <v>228</v>
      </c>
      <c r="AU382" s="256" t="s">
        <v>84</v>
      </c>
      <c r="AV382" s="14" t="s">
        <v>84</v>
      </c>
      <c r="AW382" s="14" t="s">
        <v>37</v>
      </c>
      <c r="AX382" s="14" t="s">
        <v>75</v>
      </c>
      <c r="AY382" s="256" t="s">
        <v>137</v>
      </c>
    </row>
    <row r="383" s="14" customFormat="1">
      <c r="A383" s="14"/>
      <c r="B383" s="246"/>
      <c r="C383" s="247"/>
      <c r="D383" s="226" t="s">
        <v>228</v>
      </c>
      <c r="E383" s="248" t="s">
        <v>19</v>
      </c>
      <c r="F383" s="249" t="s">
        <v>1523</v>
      </c>
      <c r="G383" s="247"/>
      <c r="H383" s="250">
        <v>-2.25</v>
      </c>
      <c r="I383" s="251"/>
      <c r="J383" s="247"/>
      <c r="K383" s="247"/>
      <c r="L383" s="252"/>
      <c r="M383" s="253"/>
      <c r="N383" s="254"/>
      <c r="O383" s="254"/>
      <c r="P383" s="254"/>
      <c r="Q383" s="254"/>
      <c r="R383" s="254"/>
      <c r="S383" s="254"/>
      <c r="T383" s="255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6" t="s">
        <v>228</v>
      </c>
      <c r="AU383" s="256" t="s">
        <v>84</v>
      </c>
      <c r="AV383" s="14" t="s">
        <v>84</v>
      </c>
      <c r="AW383" s="14" t="s">
        <v>37</v>
      </c>
      <c r="AX383" s="14" t="s">
        <v>75</v>
      </c>
      <c r="AY383" s="256" t="s">
        <v>137</v>
      </c>
    </row>
    <row r="384" s="13" customFormat="1">
      <c r="A384" s="13"/>
      <c r="B384" s="236"/>
      <c r="C384" s="237"/>
      <c r="D384" s="226" t="s">
        <v>228</v>
      </c>
      <c r="E384" s="238" t="s">
        <v>19</v>
      </c>
      <c r="F384" s="239" t="s">
        <v>1252</v>
      </c>
      <c r="G384" s="237"/>
      <c r="H384" s="238" t="s">
        <v>19</v>
      </c>
      <c r="I384" s="240"/>
      <c r="J384" s="237"/>
      <c r="K384" s="237"/>
      <c r="L384" s="241"/>
      <c r="M384" s="242"/>
      <c r="N384" s="243"/>
      <c r="O384" s="243"/>
      <c r="P384" s="243"/>
      <c r="Q384" s="243"/>
      <c r="R384" s="243"/>
      <c r="S384" s="243"/>
      <c r="T384" s="24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5" t="s">
        <v>228</v>
      </c>
      <c r="AU384" s="245" t="s">
        <v>84</v>
      </c>
      <c r="AV384" s="13" t="s">
        <v>82</v>
      </c>
      <c r="AW384" s="13" t="s">
        <v>37</v>
      </c>
      <c r="AX384" s="13" t="s">
        <v>75</v>
      </c>
      <c r="AY384" s="245" t="s">
        <v>137</v>
      </c>
    </row>
    <row r="385" s="14" customFormat="1">
      <c r="A385" s="14"/>
      <c r="B385" s="246"/>
      <c r="C385" s="247"/>
      <c r="D385" s="226" t="s">
        <v>228</v>
      </c>
      <c r="E385" s="248" t="s">
        <v>19</v>
      </c>
      <c r="F385" s="249" t="s">
        <v>1524</v>
      </c>
      <c r="G385" s="247"/>
      <c r="H385" s="250">
        <v>160.02000000000001</v>
      </c>
      <c r="I385" s="251"/>
      <c r="J385" s="247"/>
      <c r="K385" s="247"/>
      <c r="L385" s="252"/>
      <c r="M385" s="253"/>
      <c r="N385" s="254"/>
      <c r="O385" s="254"/>
      <c r="P385" s="254"/>
      <c r="Q385" s="254"/>
      <c r="R385" s="254"/>
      <c r="S385" s="254"/>
      <c r="T385" s="255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56" t="s">
        <v>228</v>
      </c>
      <c r="AU385" s="256" t="s">
        <v>84</v>
      </c>
      <c r="AV385" s="14" t="s">
        <v>84</v>
      </c>
      <c r="AW385" s="14" t="s">
        <v>37</v>
      </c>
      <c r="AX385" s="14" t="s">
        <v>75</v>
      </c>
      <c r="AY385" s="256" t="s">
        <v>137</v>
      </c>
    </row>
    <row r="386" s="14" customFormat="1">
      <c r="A386" s="14"/>
      <c r="B386" s="246"/>
      <c r="C386" s="247"/>
      <c r="D386" s="226" t="s">
        <v>228</v>
      </c>
      <c r="E386" s="248" t="s">
        <v>19</v>
      </c>
      <c r="F386" s="249" t="s">
        <v>1516</v>
      </c>
      <c r="G386" s="247"/>
      <c r="H386" s="250">
        <v>-1.26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228</v>
      </c>
      <c r="AU386" s="256" t="s">
        <v>84</v>
      </c>
      <c r="AV386" s="14" t="s">
        <v>84</v>
      </c>
      <c r="AW386" s="14" t="s">
        <v>37</v>
      </c>
      <c r="AX386" s="14" t="s">
        <v>75</v>
      </c>
      <c r="AY386" s="256" t="s">
        <v>137</v>
      </c>
    </row>
    <row r="387" s="14" customFormat="1">
      <c r="A387" s="14"/>
      <c r="B387" s="246"/>
      <c r="C387" s="247"/>
      <c r="D387" s="226" t="s">
        <v>228</v>
      </c>
      <c r="E387" s="248" t="s">
        <v>19</v>
      </c>
      <c r="F387" s="249" t="s">
        <v>1525</v>
      </c>
      <c r="G387" s="247"/>
      <c r="H387" s="250">
        <v>-19.440000000000001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228</v>
      </c>
      <c r="AU387" s="256" t="s">
        <v>84</v>
      </c>
      <c r="AV387" s="14" t="s">
        <v>84</v>
      </c>
      <c r="AW387" s="14" t="s">
        <v>37</v>
      </c>
      <c r="AX387" s="14" t="s">
        <v>75</v>
      </c>
      <c r="AY387" s="256" t="s">
        <v>137</v>
      </c>
    </row>
    <row r="388" s="14" customFormat="1">
      <c r="A388" s="14"/>
      <c r="B388" s="246"/>
      <c r="C388" s="247"/>
      <c r="D388" s="226" t="s">
        <v>228</v>
      </c>
      <c r="E388" s="248" t="s">
        <v>19</v>
      </c>
      <c r="F388" s="249" t="s">
        <v>1518</v>
      </c>
      <c r="G388" s="247"/>
      <c r="H388" s="250">
        <v>-10.44</v>
      </c>
      <c r="I388" s="251"/>
      <c r="J388" s="247"/>
      <c r="K388" s="247"/>
      <c r="L388" s="252"/>
      <c r="M388" s="253"/>
      <c r="N388" s="254"/>
      <c r="O388" s="254"/>
      <c r="P388" s="254"/>
      <c r="Q388" s="254"/>
      <c r="R388" s="254"/>
      <c r="S388" s="254"/>
      <c r="T388" s="255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56" t="s">
        <v>228</v>
      </c>
      <c r="AU388" s="256" t="s">
        <v>84</v>
      </c>
      <c r="AV388" s="14" t="s">
        <v>84</v>
      </c>
      <c r="AW388" s="14" t="s">
        <v>37</v>
      </c>
      <c r="AX388" s="14" t="s">
        <v>75</v>
      </c>
      <c r="AY388" s="256" t="s">
        <v>137</v>
      </c>
    </row>
    <row r="389" s="14" customFormat="1">
      <c r="A389" s="14"/>
      <c r="B389" s="246"/>
      <c r="C389" s="247"/>
      <c r="D389" s="226" t="s">
        <v>228</v>
      </c>
      <c r="E389" s="248" t="s">
        <v>19</v>
      </c>
      <c r="F389" s="249" t="s">
        <v>1526</v>
      </c>
      <c r="G389" s="247"/>
      <c r="H389" s="250">
        <v>-5.4299999999999997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6" t="s">
        <v>228</v>
      </c>
      <c r="AU389" s="256" t="s">
        <v>84</v>
      </c>
      <c r="AV389" s="14" t="s">
        <v>84</v>
      </c>
      <c r="AW389" s="14" t="s">
        <v>37</v>
      </c>
      <c r="AX389" s="14" t="s">
        <v>75</v>
      </c>
      <c r="AY389" s="256" t="s">
        <v>137</v>
      </c>
    </row>
    <row r="390" s="16" customFormat="1">
      <c r="A390" s="16"/>
      <c r="B390" s="280"/>
      <c r="C390" s="281"/>
      <c r="D390" s="226" t="s">
        <v>228</v>
      </c>
      <c r="E390" s="282" t="s">
        <v>19</v>
      </c>
      <c r="F390" s="283" t="s">
        <v>1309</v>
      </c>
      <c r="G390" s="281"/>
      <c r="H390" s="284">
        <v>160.04400000000001</v>
      </c>
      <c r="I390" s="285"/>
      <c r="J390" s="281"/>
      <c r="K390" s="281"/>
      <c r="L390" s="286"/>
      <c r="M390" s="287"/>
      <c r="N390" s="288"/>
      <c r="O390" s="288"/>
      <c r="P390" s="288"/>
      <c r="Q390" s="288"/>
      <c r="R390" s="288"/>
      <c r="S390" s="288"/>
      <c r="T390" s="289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T390" s="290" t="s">
        <v>228</v>
      </c>
      <c r="AU390" s="290" t="s">
        <v>84</v>
      </c>
      <c r="AV390" s="16" t="s">
        <v>151</v>
      </c>
      <c r="AW390" s="16" t="s">
        <v>37</v>
      </c>
      <c r="AX390" s="16" t="s">
        <v>75</v>
      </c>
      <c r="AY390" s="290" t="s">
        <v>137</v>
      </c>
    </row>
    <row r="391" s="15" customFormat="1">
      <c r="A391" s="15"/>
      <c r="B391" s="257"/>
      <c r="C391" s="258"/>
      <c r="D391" s="226" t="s">
        <v>228</v>
      </c>
      <c r="E391" s="259" t="s">
        <v>19</v>
      </c>
      <c r="F391" s="260" t="s">
        <v>237</v>
      </c>
      <c r="G391" s="258"/>
      <c r="H391" s="261">
        <v>356.22600000000006</v>
      </c>
      <c r="I391" s="262"/>
      <c r="J391" s="258"/>
      <c r="K391" s="258"/>
      <c r="L391" s="263"/>
      <c r="M391" s="264"/>
      <c r="N391" s="265"/>
      <c r="O391" s="265"/>
      <c r="P391" s="265"/>
      <c r="Q391" s="265"/>
      <c r="R391" s="265"/>
      <c r="S391" s="265"/>
      <c r="T391" s="266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67" t="s">
        <v>228</v>
      </c>
      <c r="AU391" s="267" t="s">
        <v>84</v>
      </c>
      <c r="AV391" s="15" t="s">
        <v>155</v>
      </c>
      <c r="AW391" s="15" t="s">
        <v>37</v>
      </c>
      <c r="AX391" s="15" t="s">
        <v>82</v>
      </c>
      <c r="AY391" s="267" t="s">
        <v>137</v>
      </c>
    </row>
    <row r="392" s="2" customFormat="1" ht="37.8" customHeight="1">
      <c r="A392" s="39"/>
      <c r="B392" s="40"/>
      <c r="C392" s="213" t="s">
        <v>542</v>
      </c>
      <c r="D392" s="213" t="s">
        <v>140</v>
      </c>
      <c r="E392" s="214" t="s">
        <v>1527</v>
      </c>
      <c r="F392" s="215" t="s">
        <v>1528</v>
      </c>
      <c r="G392" s="216" t="s">
        <v>1244</v>
      </c>
      <c r="H392" s="217">
        <v>356.226</v>
      </c>
      <c r="I392" s="218"/>
      <c r="J392" s="219">
        <f>ROUND(I392*H392,2)</f>
        <v>0</v>
      </c>
      <c r="K392" s="215" t="s">
        <v>282</v>
      </c>
      <c r="L392" s="45"/>
      <c r="M392" s="220" t="s">
        <v>19</v>
      </c>
      <c r="N392" s="221" t="s">
        <v>46</v>
      </c>
      <c r="O392" s="85"/>
      <c r="P392" s="222">
        <f>O392*H392</f>
        <v>0</v>
      </c>
      <c r="Q392" s="222">
        <v>0.00020000000000000001</v>
      </c>
      <c r="R392" s="222">
        <f>Q392*H392</f>
        <v>0.071245200000000009</v>
      </c>
      <c r="S392" s="222">
        <v>0</v>
      </c>
      <c r="T392" s="223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24" t="s">
        <v>189</v>
      </c>
      <c r="AT392" s="224" t="s">
        <v>140</v>
      </c>
      <c r="AU392" s="224" t="s">
        <v>84</v>
      </c>
      <c r="AY392" s="18" t="s">
        <v>137</v>
      </c>
      <c r="BE392" s="225">
        <f>IF(N392="základní",J392,0)</f>
        <v>0</v>
      </c>
      <c r="BF392" s="225">
        <f>IF(N392="snížená",J392,0)</f>
        <v>0</v>
      </c>
      <c r="BG392" s="225">
        <f>IF(N392="zákl. přenesená",J392,0)</f>
        <v>0</v>
      </c>
      <c r="BH392" s="225">
        <f>IF(N392="sníž. přenesená",J392,0)</f>
        <v>0</v>
      </c>
      <c r="BI392" s="225">
        <f>IF(N392="nulová",J392,0)</f>
        <v>0</v>
      </c>
      <c r="BJ392" s="18" t="s">
        <v>82</v>
      </c>
      <c r="BK392" s="225">
        <f>ROUND(I392*H392,2)</f>
        <v>0</v>
      </c>
      <c r="BL392" s="18" t="s">
        <v>189</v>
      </c>
      <c r="BM392" s="224" t="s">
        <v>1529</v>
      </c>
    </row>
    <row r="393" s="2" customFormat="1">
      <c r="A393" s="39"/>
      <c r="B393" s="40"/>
      <c r="C393" s="41"/>
      <c r="D393" s="268" t="s">
        <v>284</v>
      </c>
      <c r="E393" s="41"/>
      <c r="F393" s="269" t="s">
        <v>1530</v>
      </c>
      <c r="G393" s="41"/>
      <c r="H393" s="41"/>
      <c r="I393" s="228"/>
      <c r="J393" s="41"/>
      <c r="K393" s="41"/>
      <c r="L393" s="45"/>
      <c r="M393" s="229"/>
      <c r="N393" s="230"/>
      <c r="O393" s="85"/>
      <c r="P393" s="85"/>
      <c r="Q393" s="85"/>
      <c r="R393" s="85"/>
      <c r="S393" s="85"/>
      <c r="T393" s="86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T393" s="18" t="s">
        <v>284</v>
      </c>
      <c r="AU393" s="18" t="s">
        <v>84</v>
      </c>
    </row>
    <row r="394" s="2" customFormat="1">
      <c r="A394" s="39"/>
      <c r="B394" s="40"/>
      <c r="C394" s="41"/>
      <c r="D394" s="226" t="s">
        <v>158</v>
      </c>
      <c r="E394" s="41"/>
      <c r="F394" s="227" t="s">
        <v>1531</v>
      </c>
      <c r="G394" s="41"/>
      <c r="H394" s="41"/>
      <c r="I394" s="228"/>
      <c r="J394" s="41"/>
      <c r="K394" s="41"/>
      <c r="L394" s="45"/>
      <c r="M394" s="229"/>
      <c r="N394" s="230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158</v>
      </c>
      <c r="AU394" s="18" t="s">
        <v>84</v>
      </c>
    </row>
    <row r="395" s="13" customFormat="1">
      <c r="A395" s="13"/>
      <c r="B395" s="236"/>
      <c r="C395" s="237"/>
      <c r="D395" s="226" t="s">
        <v>228</v>
      </c>
      <c r="E395" s="238" t="s">
        <v>19</v>
      </c>
      <c r="F395" s="239" t="s">
        <v>1247</v>
      </c>
      <c r="G395" s="237"/>
      <c r="H395" s="238" t="s">
        <v>19</v>
      </c>
      <c r="I395" s="240"/>
      <c r="J395" s="237"/>
      <c r="K395" s="237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228</v>
      </c>
      <c r="AU395" s="245" t="s">
        <v>84</v>
      </c>
      <c r="AV395" s="13" t="s">
        <v>82</v>
      </c>
      <c r="AW395" s="13" t="s">
        <v>37</v>
      </c>
      <c r="AX395" s="13" t="s">
        <v>75</v>
      </c>
      <c r="AY395" s="245" t="s">
        <v>137</v>
      </c>
    </row>
    <row r="396" s="13" customFormat="1">
      <c r="A396" s="13"/>
      <c r="B396" s="236"/>
      <c r="C396" s="237"/>
      <c r="D396" s="226" t="s">
        <v>228</v>
      </c>
      <c r="E396" s="238" t="s">
        <v>19</v>
      </c>
      <c r="F396" s="239" t="s">
        <v>1438</v>
      </c>
      <c r="G396" s="237"/>
      <c r="H396" s="238" t="s">
        <v>19</v>
      </c>
      <c r="I396" s="240"/>
      <c r="J396" s="237"/>
      <c r="K396" s="237"/>
      <c r="L396" s="241"/>
      <c r="M396" s="242"/>
      <c r="N396" s="243"/>
      <c r="O396" s="243"/>
      <c r="P396" s="243"/>
      <c r="Q396" s="243"/>
      <c r="R396" s="243"/>
      <c r="S396" s="243"/>
      <c r="T396" s="244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5" t="s">
        <v>228</v>
      </c>
      <c r="AU396" s="245" t="s">
        <v>84</v>
      </c>
      <c r="AV396" s="13" t="s">
        <v>82</v>
      </c>
      <c r="AW396" s="13" t="s">
        <v>37</v>
      </c>
      <c r="AX396" s="13" t="s">
        <v>75</v>
      </c>
      <c r="AY396" s="245" t="s">
        <v>137</v>
      </c>
    </row>
    <row r="397" s="14" customFormat="1">
      <c r="A397" s="14"/>
      <c r="B397" s="246"/>
      <c r="C397" s="247"/>
      <c r="D397" s="226" t="s">
        <v>228</v>
      </c>
      <c r="E397" s="248" t="s">
        <v>19</v>
      </c>
      <c r="F397" s="249" t="s">
        <v>1502</v>
      </c>
      <c r="G397" s="247"/>
      <c r="H397" s="250">
        <v>49.283999999999999</v>
      </c>
      <c r="I397" s="251"/>
      <c r="J397" s="247"/>
      <c r="K397" s="247"/>
      <c r="L397" s="252"/>
      <c r="M397" s="253"/>
      <c r="N397" s="254"/>
      <c r="O397" s="254"/>
      <c r="P397" s="254"/>
      <c r="Q397" s="254"/>
      <c r="R397" s="254"/>
      <c r="S397" s="254"/>
      <c r="T397" s="255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6" t="s">
        <v>228</v>
      </c>
      <c r="AU397" s="256" t="s">
        <v>84</v>
      </c>
      <c r="AV397" s="14" t="s">
        <v>84</v>
      </c>
      <c r="AW397" s="14" t="s">
        <v>37</v>
      </c>
      <c r="AX397" s="14" t="s">
        <v>75</v>
      </c>
      <c r="AY397" s="256" t="s">
        <v>137</v>
      </c>
    </row>
    <row r="398" s="14" customFormat="1">
      <c r="A398" s="14"/>
      <c r="B398" s="246"/>
      <c r="C398" s="247"/>
      <c r="D398" s="226" t="s">
        <v>228</v>
      </c>
      <c r="E398" s="248" t="s">
        <v>19</v>
      </c>
      <c r="F398" s="249" t="s">
        <v>1503</v>
      </c>
      <c r="G398" s="247"/>
      <c r="H398" s="250">
        <v>-2.8799999999999999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6" t="s">
        <v>228</v>
      </c>
      <c r="AU398" s="256" t="s">
        <v>84</v>
      </c>
      <c r="AV398" s="14" t="s">
        <v>84</v>
      </c>
      <c r="AW398" s="14" t="s">
        <v>37</v>
      </c>
      <c r="AX398" s="14" t="s">
        <v>75</v>
      </c>
      <c r="AY398" s="256" t="s">
        <v>137</v>
      </c>
    </row>
    <row r="399" s="14" customFormat="1">
      <c r="A399" s="14"/>
      <c r="B399" s="246"/>
      <c r="C399" s="247"/>
      <c r="D399" s="226" t="s">
        <v>228</v>
      </c>
      <c r="E399" s="248" t="s">
        <v>19</v>
      </c>
      <c r="F399" s="249" t="s">
        <v>1504</v>
      </c>
      <c r="G399" s="247"/>
      <c r="H399" s="250">
        <v>-2.6099999999999999</v>
      </c>
      <c r="I399" s="251"/>
      <c r="J399" s="247"/>
      <c r="K399" s="247"/>
      <c r="L399" s="252"/>
      <c r="M399" s="253"/>
      <c r="N399" s="254"/>
      <c r="O399" s="254"/>
      <c r="P399" s="254"/>
      <c r="Q399" s="254"/>
      <c r="R399" s="254"/>
      <c r="S399" s="254"/>
      <c r="T399" s="255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56" t="s">
        <v>228</v>
      </c>
      <c r="AU399" s="256" t="s">
        <v>84</v>
      </c>
      <c r="AV399" s="14" t="s">
        <v>84</v>
      </c>
      <c r="AW399" s="14" t="s">
        <v>37</v>
      </c>
      <c r="AX399" s="14" t="s">
        <v>75</v>
      </c>
      <c r="AY399" s="256" t="s">
        <v>137</v>
      </c>
    </row>
    <row r="400" s="13" customFormat="1">
      <c r="A400" s="13"/>
      <c r="B400" s="236"/>
      <c r="C400" s="237"/>
      <c r="D400" s="226" t="s">
        <v>228</v>
      </c>
      <c r="E400" s="238" t="s">
        <v>19</v>
      </c>
      <c r="F400" s="239" t="s">
        <v>1505</v>
      </c>
      <c r="G400" s="237"/>
      <c r="H400" s="238" t="s">
        <v>19</v>
      </c>
      <c r="I400" s="240"/>
      <c r="J400" s="237"/>
      <c r="K400" s="237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228</v>
      </c>
      <c r="AU400" s="245" t="s">
        <v>84</v>
      </c>
      <c r="AV400" s="13" t="s">
        <v>82</v>
      </c>
      <c r="AW400" s="13" t="s">
        <v>37</v>
      </c>
      <c r="AX400" s="13" t="s">
        <v>75</v>
      </c>
      <c r="AY400" s="245" t="s">
        <v>137</v>
      </c>
    </row>
    <row r="401" s="14" customFormat="1">
      <c r="A401" s="14"/>
      <c r="B401" s="246"/>
      <c r="C401" s="247"/>
      <c r="D401" s="226" t="s">
        <v>228</v>
      </c>
      <c r="E401" s="248" t="s">
        <v>19</v>
      </c>
      <c r="F401" s="249" t="s">
        <v>1506</v>
      </c>
      <c r="G401" s="247"/>
      <c r="H401" s="250">
        <v>36.828000000000003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6" t="s">
        <v>228</v>
      </c>
      <c r="AU401" s="256" t="s">
        <v>84</v>
      </c>
      <c r="AV401" s="14" t="s">
        <v>84</v>
      </c>
      <c r="AW401" s="14" t="s">
        <v>37</v>
      </c>
      <c r="AX401" s="14" t="s">
        <v>75</v>
      </c>
      <c r="AY401" s="256" t="s">
        <v>137</v>
      </c>
    </row>
    <row r="402" s="14" customFormat="1">
      <c r="A402" s="14"/>
      <c r="B402" s="246"/>
      <c r="C402" s="247"/>
      <c r="D402" s="226" t="s">
        <v>228</v>
      </c>
      <c r="E402" s="248" t="s">
        <v>19</v>
      </c>
      <c r="F402" s="249" t="s">
        <v>1507</v>
      </c>
      <c r="G402" s="247"/>
      <c r="H402" s="250">
        <v>-3.2400000000000002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6" t="s">
        <v>228</v>
      </c>
      <c r="AU402" s="256" t="s">
        <v>84</v>
      </c>
      <c r="AV402" s="14" t="s">
        <v>84</v>
      </c>
      <c r="AW402" s="14" t="s">
        <v>37</v>
      </c>
      <c r="AX402" s="14" t="s">
        <v>75</v>
      </c>
      <c r="AY402" s="256" t="s">
        <v>137</v>
      </c>
    </row>
    <row r="403" s="14" customFormat="1">
      <c r="A403" s="14"/>
      <c r="B403" s="246"/>
      <c r="C403" s="247"/>
      <c r="D403" s="226" t="s">
        <v>228</v>
      </c>
      <c r="E403" s="248" t="s">
        <v>19</v>
      </c>
      <c r="F403" s="249" t="s">
        <v>1508</v>
      </c>
      <c r="G403" s="247"/>
      <c r="H403" s="250">
        <v>-2.25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228</v>
      </c>
      <c r="AU403" s="256" t="s">
        <v>84</v>
      </c>
      <c r="AV403" s="14" t="s">
        <v>84</v>
      </c>
      <c r="AW403" s="14" t="s">
        <v>37</v>
      </c>
      <c r="AX403" s="14" t="s">
        <v>75</v>
      </c>
      <c r="AY403" s="256" t="s">
        <v>137</v>
      </c>
    </row>
    <row r="404" s="14" customFormat="1">
      <c r="A404" s="14"/>
      <c r="B404" s="246"/>
      <c r="C404" s="247"/>
      <c r="D404" s="226" t="s">
        <v>228</v>
      </c>
      <c r="E404" s="248" t="s">
        <v>19</v>
      </c>
      <c r="F404" s="249" t="s">
        <v>1509</v>
      </c>
      <c r="G404" s="247"/>
      <c r="H404" s="250">
        <v>-5.2199999999999998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6" t="s">
        <v>228</v>
      </c>
      <c r="AU404" s="256" t="s">
        <v>84</v>
      </c>
      <c r="AV404" s="14" t="s">
        <v>84</v>
      </c>
      <c r="AW404" s="14" t="s">
        <v>37</v>
      </c>
      <c r="AX404" s="14" t="s">
        <v>75</v>
      </c>
      <c r="AY404" s="256" t="s">
        <v>137</v>
      </c>
    </row>
    <row r="405" s="13" customFormat="1">
      <c r="A405" s="13"/>
      <c r="B405" s="236"/>
      <c r="C405" s="237"/>
      <c r="D405" s="226" t="s">
        <v>228</v>
      </c>
      <c r="E405" s="238" t="s">
        <v>19</v>
      </c>
      <c r="F405" s="239" t="s">
        <v>1510</v>
      </c>
      <c r="G405" s="237"/>
      <c r="H405" s="238" t="s">
        <v>19</v>
      </c>
      <c r="I405" s="240"/>
      <c r="J405" s="237"/>
      <c r="K405" s="237"/>
      <c r="L405" s="241"/>
      <c r="M405" s="242"/>
      <c r="N405" s="243"/>
      <c r="O405" s="243"/>
      <c r="P405" s="243"/>
      <c r="Q405" s="243"/>
      <c r="R405" s="243"/>
      <c r="S405" s="243"/>
      <c r="T405" s="244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5" t="s">
        <v>228</v>
      </c>
      <c r="AU405" s="245" t="s">
        <v>84</v>
      </c>
      <c r="AV405" s="13" t="s">
        <v>82</v>
      </c>
      <c r="AW405" s="13" t="s">
        <v>37</v>
      </c>
      <c r="AX405" s="13" t="s">
        <v>75</v>
      </c>
      <c r="AY405" s="245" t="s">
        <v>137</v>
      </c>
    </row>
    <row r="406" s="14" customFormat="1">
      <c r="A406" s="14"/>
      <c r="B406" s="246"/>
      <c r="C406" s="247"/>
      <c r="D406" s="226" t="s">
        <v>228</v>
      </c>
      <c r="E406" s="248" t="s">
        <v>19</v>
      </c>
      <c r="F406" s="249" t="s">
        <v>1511</v>
      </c>
      <c r="G406" s="247"/>
      <c r="H406" s="250">
        <v>29.699999999999999</v>
      </c>
      <c r="I406" s="251"/>
      <c r="J406" s="247"/>
      <c r="K406" s="247"/>
      <c r="L406" s="252"/>
      <c r="M406" s="253"/>
      <c r="N406" s="254"/>
      <c r="O406" s="254"/>
      <c r="P406" s="254"/>
      <c r="Q406" s="254"/>
      <c r="R406" s="254"/>
      <c r="S406" s="254"/>
      <c r="T406" s="255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56" t="s">
        <v>228</v>
      </c>
      <c r="AU406" s="256" t="s">
        <v>84</v>
      </c>
      <c r="AV406" s="14" t="s">
        <v>84</v>
      </c>
      <c r="AW406" s="14" t="s">
        <v>37</v>
      </c>
      <c r="AX406" s="14" t="s">
        <v>75</v>
      </c>
      <c r="AY406" s="256" t="s">
        <v>137</v>
      </c>
    </row>
    <row r="407" s="14" customFormat="1">
      <c r="A407" s="14"/>
      <c r="B407" s="246"/>
      <c r="C407" s="247"/>
      <c r="D407" s="226" t="s">
        <v>228</v>
      </c>
      <c r="E407" s="248" t="s">
        <v>19</v>
      </c>
      <c r="F407" s="249" t="s">
        <v>1512</v>
      </c>
      <c r="G407" s="247"/>
      <c r="H407" s="250">
        <v>-0.98999999999999999</v>
      </c>
      <c r="I407" s="251"/>
      <c r="J407" s="247"/>
      <c r="K407" s="247"/>
      <c r="L407" s="252"/>
      <c r="M407" s="253"/>
      <c r="N407" s="254"/>
      <c r="O407" s="254"/>
      <c r="P407" s="254"/>
      <c r="Q407" s="254"/>
      <c r="R407" s="254"/>
      <c r="S407" s="254"/>
      <c r="T407" s="255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56" t="s">
        <v>228</v>
      </c>
      <c r="AU407" s="256" t="s">
        <v>84</v>
      </c>
      <c r="AV407" s="14" t="s">
        <v>84</v>
      </c>
      <c r="AW407" s="14" t="s">
        <v>37</v>
      </c>
      <c r="AX407" s="14" t="s">
        <v>75</v>
      </c>
      <c r="AY407" s="256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1509</v>
      </c>
      <c r="G408" s="247"/>
      <c r="H408" s="250">
        <v>-5.2199999999999998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4" customFormat="1">
      <c r="A409" s="14"/>
      <c r="B409" s="246"/>
      <c r="C409" s="247"/>
      <c r="D409" s="226" t="s">
        <v>228</v>
      </c>
      <c r="E409" s="248" t="s">
        <v>19</v>
      </c>
      <c r="F409" s="249" t="s">
        <v>1513</v>
      </c>
      <c r="G409" s="247"/>
      <c r="H409" s="250">
        <v>-2.3399999999999999</v>
      </c>
      <c r="I409" s="251"/>
      <c r="J409" s="247"/>
      <c r="K409" s="247"/>
      <c r="L409" s="252"/>
      <c r="M409" s="253"/>
      <c r="N409" s="254"/>
      <c r="O409" s="254"/>
      <c r="P409" s="254"/>
      <c r="Q409" s="254"/>
      <c r="R409" s="254"/>
      <c r="S409" s="254"/>
      <c r="T409" s="255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6" t="s">
        <v>228</v>
      </c>
      <c r="AU409" s="256" t="s">
        <v>84</v>
      </c>
      <c r="AV409" s="14" t="s">
        <v>84</v>
      </c>
      <c r="AW409" s="14" t="s">
        <v>37</v>
      </c>
      <c r="AX409" s="14" t="s">
        <v>75</v>
      </c>
      <c r="AY409" s="256" t="s">
        <v>137</v>
      </c>
    </row>
    <row r="410" s="13" customFormat="1">
      <c r="A410" s="13"/>
      <c r="B410" s="236"/>
      <c r="C410" s="237"/>
      <c r="D410" s="226" t="s">
        <v>228</v>
      </c>
      <c r="E410" s="238" t="s">
        <v>19</v>
      </c>
      <c r="F410" s="239" t="s">
        <v>1430</v>
      </c>
      <c r="G410" s="237"/>
      <c r="H410" s="238" t="s">
        <v>19</v>
      </c>
      <c r="I410" s="240"/>
      <c r="J410" s="237"/>
      <c r="K410" s="237"/>
      <c r="L410" s="241"/>
      <c r="M410" s="242"/>
      <c r="N410" s="243"/>
      <c r="O410" s="243"/>
      <c r="P410" s="243"/>
      <c r="Q410" s="243"/>
      <c r="R410" s="243"/>
      <c r="S410" s="243"/>
      <c r="T410" s="244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5" t="s">
        <v>228</v>
      </c>
      <c r="AU410" s="245" t="s">
        <v>84</v>
      </c>
      <c r="AV410" s="13" t="s">
        <v>82</v>
      </c>
      <c r="AW410" s="13" t="s">
        <v>37</v>
      </c>
      <c r="AX410" s="13" t="s">
        <v>75</v>
      </c>
      <c r="AY410" s="245" t="s">
        <v>137</v>
      </c>
    </row>
    <row r="411" s="14" customFormat="1">
      <c r="A411" s="14"/>
      <c r="B411" s="246"/>
      <c r="C411" s="247"/>
      <c r="D411" s="226" t="s">
        <v>228</v>
      </c>
      <c r="E411" s="248" t="s">
        <v>19</v>
      </c>
      <c r="F411" s="249" t="s">
        <v>1514</v>
      </c>
      <c r="G411" s="247"/>
      <c r="H411" s="250">
        <v>33.731999999999999</v>
      </c>
      <c r="I411" s="251"/>
      <c r="J411" s="247"/>
      <c r="K411" s="247"/>
      <c r="L411" s="252"/>
      <c r="M411" s="253"/>
      <c r="N411" s="254"/>
      <c r="O411" s="254"/>
      <c r="P411" s="254"/>
      <c r="Q411" s="254"/>
      <c r="R411" s="254"/>
      <c r="S411" s="254"/>
      <c r="T411" s="255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T411" s="256" t="s">
        <v>228</v>
      </c>
      <c r="AU411" s="256" t="s">
        <v>84</v>
      </c>
      <c r="AV411" s="14" t="s">
        <v>84</v>
      </c>
      <c r="AW411" s="14" t="s">
        <v>37</v>
      </c>
      <c r="AX411" s="14" t="s">
        <v>75</v>
      </c>
      <c r="AY411" s="256" t="s">
        <v>137</v>
      </c>
    </row>
    <row r="412" s="14" customFormat="1">
      <c r="A412" s="14"/>
      <c r="B412" s="246"/>
      <c r="C412" s="247"/>
      <c r="D412" s="226" t="s">
        <v>228</v>
      </c>
      <c r="E412" s="248" t="s">
        <v>19</v>
      </c>
      <c r="F412" s="249" t="s">
        <v>1507</v>
      </c>
      <c r="G412" s="247"/>
      <c r="H412" s="250">
        <v>-3.2400000000000002</v>
      </c>
      <c r="I412" s="251"/>
      <c r="J412" s="247"/>
      <c r="K412" s="247"/>
      <c r="L412" s="252"/>
      <c r="M412" s="253"/>
      <c r="N412" s="254"/>
      <c r="O412" s="254"/>
      <c r="P412" s="254"/>
      <c r="Q412" s="254"/>
      <c r="R412" s="254"/>
      <c r="S412" s="254"/>
      <c r="T412" s="255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56" t="s">
        <v>228</v>
      </c>
      <c r="AU412" s="256" t="s">
        <v>84</v>
      </c>
      <c r="AV412" s="14" t="s">
        <v>84</v>
      </c>
      <c r="AW412" s="14" t="s">
        <v>37</v>
      </c>
      <c r="AX412" s="14" t="s">
        <v>75</v>
      </c>
      <c r="AY412" s="256" t="s">
        <v>137</v>
      </c>
    </row>
    <row r="413" s="13" customFormat="1">
      <c r="A413" s="13"/>
      <c r="B413" s="236"/>
      <c r="C413" s="237"/>
      <c r="D413" s="226" t="s">
        <v>228</v>
      </c>
      <c r="E413" s="238" t="s">
        <v>19</v>
      </c>
      <c r="F413" s="239" t="s">
        <v>1248</v>
      </c>
      <c r="G413" s="237"/>
      <c r="H413" s="238" t="s">
        <v>19</v>
      </c>
      <c r="I413" s="240"/>
      <c r="J413" s="237"/>
      <c r="K413" s="237"/>
      <c r="L413" s="241"/>
      <c r="M413" s="242"/>
      <c r="N413" s="243"/>
      <c r="O413" s="243"/>
      <c r="P413" s="243"/>
      <c r="Q413" s="243"/>
      <c r="R413" s="243"/>
      <c r="S413" s="243"/>
      <c r="T413" s="244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5" t="s">
        <v>228</v>
      </c>
      <c r="AU413" s="245" t="s">
        <v>84</v>
      </c>
      <c r="AV413" s="13" t="s">
        <v>82</v>
      </c>
      <c r="AW413" s="13" t="s">
        <v>37</v>
      </c>
      <c r="AX413" s="13" t="s">
        <v>75</v>
      </c>
      <c r="AY413" s="245" t="s">
        <v>137</v>
      </c>
    </row>
    <row r="414" s="14" customFormat="1">
      <c r="A414" s="14"/>
      <c r="B414" s="246"/>
      <c r="C414" s="247"/>
      <c r="D414" s="226" t="s">
        <v>228</v>
      </c>
      <c r="E414" s="248" t="s">
        <v>19</v>
      </c>
      <c r="F414" s="249" t="s">
        <v>1515</v>
      </c>
      <c r="G414" s="247"/>
      <c r="H414" s="250">
        <v>64.512</v>
      </c>
      <c r="I414" s="251"/>
      <c r="J414" s="247"/>
      <c r="K414" s="247"/>
      <c r="L414" s="252"/>
      <c r="M414" s="253"/>
      <c r="N414" s="254"/>
      <c r="O414" s="254"/>
      <c r="P414" s="254"/>
      <c r="Q414" s="254"/>
      <c r="R414" s="254"/>
      <c r="S414" s="254"/>
      <c r="T414" s="255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6" t="s">
        <v>228</v>
      </c>
      <c r="AU414" s="256" t="s">
        <v>84</v>
      </c>
      <c r="AV414" s="14" t="s">
        <v>84</v>
      </c>
      <c r="AW414" s="14" t="s">
        <v>37</v>
      </c>
      <c r="AX414" s="14" t="s">
        <v>75</v>
      </c>
      <c r="AY414" s="256" t="s">
        <v>137</v>
      </c>
    </row>
    <row r="415" s="14" customFormat="1">
      <c r="A415" s="14"/>
      <c r="B415" s="246"/>
      <c r="C415" s="247"/>
      <c r="D415" s="226" t="s">
        <v>228</v>
      </c>
      <c r="E415" s="248" t="s">
        <v>19</v>
      </c>
      <c r="F415" s="249" t="s">
        <v>1516</v>
      </c>
      <c r="G415" s="247"/>
      <c r="H415" s="250">
        <v>-1.26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6" t="s">
        <v>228</v>
      </c>
      <c r="AU415" s="256" t="s">
        <v>84</v>
      </c>
      <c r="AV415" s="14" t="s">
        <v>84</v>
      </c>
      <c r="AW415" s="14" t="s">
        <v>37</v>
      </c>
      <c r="AX415" s="14" t="s">
        <v>75</v>
      </c>
      <c r="AY415" s="256" t="s">
        <v>137</v>
      </c>
    </row>
    <row r="416" s="14" customFormat="1">
      <c r="A416" s="14"/>
      <c r="B416" s="246"/>
      <c r="C416" s="247"/>
      <c r="D416" s="226" t="s">
        <v>228</v>
      </c>
      <c r="E416" s="248" t="s">
        <v>19</v>
      </c>
      <c r="F416" s="249" t="s">
        <v>1517</v>
      </c>
      <c r="G416" s="247"/>
      <c r="H416" s="250">
        <v>-8.0999999999999996</v>
      </c>
      <c r="I416" s="251"/>
      <c r="J416" s="247"/>
      <c r="K416" s="247"/>
      <c r="L416" s="252"/>
      <c r="M416" s="253"/>
      <c r="N416" s="254"/>
      <c r="O416" s="254"/>
      <c r="P416" s="254"/>
      <c r="Q416" s="254"/>
      <c r="R416" s="254"/>
      <c r="S416" s="254"/>
      <c r="T416" s="255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6" t="s">
        <v>228</v>
      </c>
      <c r="AU416" s="256" t="s">
        <v>84</v>
      </c>
      <c r="AV416" s="14" t="s">
        <v>84</v>
      </c>
      <c r="AW416" s="14" t="s">
        <v>37</v>
      </c>
      <c r="AX416" s="14" t="s">
        <v>75</v>
      </c>
      <c r="AY416" s="256" t="s">
        <v>137</v>
      </c>
    </row>
    <row r="417" s="14" customFormat="1">
      <c r="A417" s="14"/>
      <c r="B417" s="246"/>
      <c r="C417" s="247"/>
      <c r="D417" s="226" t="s">
        <v>228</v>
      </c>
      <c r="E417" s="248" t="s">
        <v>19</v>
      </c>
      <c r="F417" s="249" t="s">
        <v>1518</v>
      </c>
      <c r="G417" s="247"/>
      <c r="H417" s="250">
        <v>-10.44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6" t="s">
        <v>228</v>
      </c>
      <c r="AU417" s="256" t="s">
        <v>84</v>
      </c>
      <c r="AV417" s="14" t="s">
        <v>84</v>
      </c>
      <c r="AW417" s="14" t="s">
        <v>37</v>
      </c>
      <c r="AX417" s="14" t="s">
        <v>75</v>
      </c>
      <c r="AY417" s="256" t="s">
        <v>137</v>
      </c>
    </row>
    <row r="418" s="13" customFormat="1">
      <c r="A418" s="13"/>
      <c r="B418" s="236"/>
      <c r="C418" s="237"/>
      <c r="D418" s="226" t="s">
        <v>228</v>
      </c>
      <c r="E418" s="238" t="s">
        <v>19</v>
      </c>
      <c r="F418" s="239" t="s">
        <v>1519</v>
      </c>
      <c r="G418" s="237"/>
      <c r="H418" s="238" t="s">
        <v>19</v>
      </c>
      <c r="I418" s="240"/>
      <c r="J418" s="237"/>
      <c r="K418" s="237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228</v>
      </c>
      <c r="AU418" s="245" t="s">
        <v>84</v>
      </c>
      <c r="AV418" s="13" t="s">
        <v>82</v>
      </c>
      <c r="AW418" s="13" t="s">
        <v>37</v>
      </c>
      <c r="AX418" s="13" t="s">
        <v>75</v>
      </c>
      <c r="AY418" s="245" t="s">
        <v>137</v>
      </c>
    </row>
    <row r="419" s="14" customFormat="1">
      <c r="A419" s="14"/>
      <c r="B419" s="246"/>
      <c r="C419" s="247"/>
      <c r="D419" s="226" t="s">
        <v>228</v>
      </c>
      <c r="E419" s="248" t="s">
        <v>19</v>
      </c>
      <c r="F419" s="249" t="s">
        <v>1520</v>
      </c>
      <c r="G419" s="247"/>
      <c r="H419" s="250">
        <v>36.576000000000001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228</v>
      </c>
      <c r="AU419" s="256" t="s">
        <v>84</v>
      </c>
      <c r="AV419" s="14" t="s">
        <v>84</v>
      </c>
      <c r="AW419" s="14" t="s">
        <v>37</v>
      </c>
      <c r="AX419" s="14" t="s">
        <v>75</v>
      </c>
      <c r="AY419" s="256" t="s">
        <v>137</v>
      </c>
    </row>
    <row r="420" s="14" customFormat="1">
      <c r="A420" s="14"/>
      <c r="B420" s="246"/>
      <c r="C420" s="247"/>
      <c r="D420" s="226" t="s">
        <v>228</v>
      </c>
      <c r="E420" s="248" t="s">
        <v>19</v>
      </c>
      <c r="F420" s="249" t="s">
        <v>1521</v>
      </c>
      <c r="G420" s="247"/>
      <c r="H420" s="250">
        <v>-1.44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228</v>
      </c>
      <c r="AU420" s="256" t="s">
        <v>84</v>
      </c>
      <c r="AV420" s="14" t="s">
        <v>84</v>
      </c>
      <c r="AW420" s="14" t="s">
        <v>37</v>
      </c>
      <c r="AX420" s="14" t="s">
        <v>75</v>
      </c>
      <c r="AY420" s="256" t="s">
        <v>137</v>
      </c>
    </row>
    <row r="421" s="14" customFormat="1">
      <c r="A421" s="14"/>
      <c r="B421" s="246"/>
      <c r="C421" s="247"/>
      <c r="D421" s="226" t="s">
        <v>228</v>
      </c>
      <c r="E421" s="248" t="s">
        <v>19</v>
      </c>
      <c r="F421" s="249" t="s">
        <v>1509</v>
      </c>
      <c r="G421" s="247"/>
      <c r="H421" s="250">
        <v>-5.2199999999999998</v>
      </c>
      <c r="I421" s="251"/>
      <c r="J421" s="247"/>
      <c r="K421" s="247"/>
      <c r="L421" s="252"/>
      <c r="M421" s="253"/>
      <c r="N421" s="254"/>
      <c r="O421" s="254"/>
      <c r="P421" s="254"/>
      <c r="Q421" s="254"/>
      <c r="R421" s="254"/>
      <c r="S421" s="254"/>
      <c r="T421" s="255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6" t="s">
        <v>228</v>
      </c>
      <c r="AU421" s="256" t="s">
        <v>84</v>
      </c>
      <c r="AV421" s="14" t="s">
        <v>84</v>
      </c>
      <c r="AW421" s="14" t="s">
        <v>37</v>
      </c>
      <c r="AX421" s="14" t="s">
        <v>75</v>
      </c>
      <c r="AY421" s="256" t="s">
        <v>137</v>
      </c>
    </row>
    <row r="422" s="16" customFormat="1">
      <c r="A422" s="16"/>
      <c r="B422" s="280"/>
      <c r="C422" s="281"/>
      <c r="D422" s="226" t="s">
        <v>228</v>
      </c>
      <c r="E422" s="282" t="s">
        <v>19</v>
      </c>
      <c r="F422" s="283" t="s">
        <v>1309</v>
      </c>
      <c r="G422" s="281"/>
      <c r="H422" s="284">
        <v>196.18200000000005</v>
      </c>
      <c r="I422" s="285"/>
      <c r="J422" s="281"/>
      <c r="K422" s="281"/>
      <c r="L422" s="286"/>
      <c r="M422" s="287"/>
      <c r="N422" s="288"/>
      <c r="O422" s="288"/>
      <c r="P422" s="288"/>
      <c r="Q422" s="288"/>
      <c r="R422" s="288"/>
      <c r="S422" s="288"/>
      <c r="T422" s="289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T422" s="290" t="s">
        <v>228</v>
      </c>
      <c r="AU422" s="290" t="s">
        <v>84</v>
      </c>
      <c r="AV422" s="16" t="s">
        <v>151</v>
      </c>
      <c r="AW422" s="16" t="s">
        <v>37</v>
      </c>
      <c r="AX422" s="16" t="s">
        <v>75</v>
      </c>
      <c r="AY422" s="290" t="s">
        <v>137</v>
      </c>
    </row>
    <row r="423" s="13" customFormat="1">
      <c r="A423" s="13"/>
      <c r="B423" s="236"/>
      <c r="C423" s="237"/>
      <c r="D423" s="226" t="s">
        <v>228</v>
      </c>
      <c r="E423" s="238" t="s">
        <v>19</v>
      </c>
      <c r="F423" s="239" t="s">
        <v>1251</v>
      </c>
      <c r="G423" s="237"/>
      <c r="H423" s="238" t="s">
        <v>19</v>
      </c>
      <c r="I423" s="240"/>
      <c r="J423" s="237"/>
      <c r="K423" s="237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228</v>
      </c>
      <c r="AU423" s="245" t="s">
        <v>84</v>
      </c>
      <c r="AV423" s="13" t="s">
        <v>82</v>
      </c>
      <c r="AW423" s="13" t="s">
        <v>37</v>
      </c>
      <c r="AX423" s="13" t="s">
        <v>75</v>
      </c>
      <c r="AY423" s="245" t="s">
        <v>137</v>
      </c>
    </row>
    <row r="424" s="13" customFormat="1">
      <c r="A424" s="13"/>
      <c r="B424" s="236"/>
      <c r="C424" s="237"/>
      <c r="D424" s="226" t="s">
        <v>228</v>
      </c>
      <c r="E424" s="238" t="s">
        <v>19</v>
      </c>
      <c r="F424" s="239" t="s">
        <v>1441</v>
      </c>
      <c r="G424" s="237"/>
      <c r="H424" s="238" t="s">
        <v>19</v>
      </c>
      <c r="I424" s="240"/>
      <c r="J424" s="237"/>
      <c r="K424" s="237"/>
      <c r="L424" s="241"/>
      <c r="M424" s="242"/>
      <c r="N424" s="243"/>
      <c r="O424" s="243"/>
      <c r="P424" s="243"/>
      <c r="Q424" s="243"/>
      <c r="R424" s="243"/>
      <c r="S424" s="243"/>
      <c r="T424" s="244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5" t="s">
        <v>228</v>
      </c>
      <c r="AU424" s="245" t="s">
        <v>84</v>
      </c>
      <c r="AV424" s="13" t="s">
        <v>82</v>
      </c>
      <c r="AW424" s="13" t="s">
        <v>37</v>
      </c>
      <c r="AX424" s="13" t="s">
        <v>75</v>
      </c>
      <c r="AY424" s="245" t="s">
        <v>137</v>
      </c>
    </row>
    <row r="425" s="14" customFormat="1">
      <c r="A425" s="14"/>
      <c r="B425" s="246"/>
      <c r="C425" s="247"/>
      <c r="D425" s="226" t="s">
        <v>228</v>
      </c>
      <c r="E425" s="248" t="s">
        <v>19</v>
      </c>
      <c r="F425" s="249" t="s">
        <v>1522</v>
      </c>
      <c r="G425" s="247"/>
      <c r="H425" s="250">
        <v>38.844000000000001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6" t="s">
        <v>228</v>
      </c>
      <c r="AU425" s="256" t="s">
        <v>84</v>
      </c>
      <c r="AV425" s="14" t="s">
        <v>84</v>
      </c>
      <c r="AW425" s="14" t="s">
        <v>37</v>
      </c>
      <c r="AX425" s="14" t="s">
        <v>75</v>
      </c>
      <c r="AY425" s="256" t="s">
        <v>137</v>
      </c>
    </row>
    <row r="426" s="14" customFormat="1">
      <c r="A426" s="14"/>
      <c r="B426" s="246"/>
      <c r="C426" s="247"/>
      <c r="D426" s="226" t="s">
        <v>228</v>
      </c>
      <c r="E426" s="248" t="s">
        <v>19</v>
      </c>
      <c r="F426" s="249" t="s">
        <v>1523</v>
      </c>
      <c r="G426" s="247"/>
      <c r="H426" s="250">
        <v>-2.25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37</v>
      </c>
      <c r="AX426" s="14" t="s">
        <v>75</v>
      </c>
      <c r="AY426" s="256" t="s">
        <v>137</v>
      </c>
    </row>
    <row r="427" s="13" customFormat="1">
      <c r="A427" s="13"/>
      <c r="B427" s="236"/>
      <c r="C427" s="237"/>
      <c r="D427" s="226" t="s">
        <v>228</v>
      </c>
      <c r="E427" s="238" t="s">
        <v>19</v>
      </c>
      <c r="F427" s="239" t="s">
        <v>1252</v>
      </c>
      <c r="G427" s="237"/>
      <c r="H427" s="238" t="s">
        <v>19</v>
      </c>
      <c r="I427" s="240"/>
      <c r="J427" s="237"/>
      <c r="K427" s="237"/>
      <c r="L427" s="241"/>
      <c r="M427" s="242"/>
      <c r="N427" s="243"/>
      <c r="O427" s="243"/>
      <c r="P427" s="243"/>
      <c r="Q427" s="243"/>
      <c r="R427" s="243"/>
      <c r="S427" s="243"/>
      <c r="T427" s="244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5" t="s">
        <v>228</v>
      </c>
      <c r="AU427" s="245" t="s">
        <v>84</v>
      </c>
      <c r="AV427" s="13" t="s">
        <v>82</v>
      </c>
      <c r="AW427" s="13" t="s">
        <v>37</v>
      </c>
      <c r="AX427" s="13" t="s">
        <v>75</v>
      </c>
      <c r="AY427" s="245" t="s">
        <v>137</v>
      </c>
    </row>
    <row r="428" s="14" customFormat="1">
      <c r="A428" s="14"/>
      <c r="B428" s="246"/>
      <c r="C428" s="247"/>
      <c r="D428" s="226" t="s">
        <v>228</v>
      </c>
      <c r="E428" s="248" t="s">
        <v>19</v>
      </c>
      <c r="F428" s="249" t="s">
        <v>1524</v>
      </c>
      <c r="G428" s="247"/>
      <c r="H428" s="250">
        <v>160.02000000000001</v>
      </c>
      <c r="I428" s="251"/>
      <c r="J428" s="247"/>
      <c r="K428" s="247"/>
      <c r="L428" s="252"/>
      <c r="M428" s="253"/>
      <c r="N428" s="254"/>
      <c r="O428" s="254"/>
      <c r="P428" s="254"/>
      <c r="Q428" s="254"/>
      <c r="R428" s="254"/>
      <c r="S428" s="254"/>
      <c r="T428" s="255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6" t="s">
        <v>228</v>
      </c>
      <c r="AU428" s="256" t="s">
        <v>84</v>
      </c>
      <c r="AV428" s="14" t="s">
        <v>84</v>
      </c>
      <c r="AW428" s="14" t="s">
        <v>37</v>
      </c>
      <c r="AX428" s="14" t="s">
        <v>75</v>
      </c>
      <c r="AY428" s="256" t="s">
        <v>137</v>
      </c>
    </row>
    <row r="429" s="14" customFormat="1">
      <c r="A429" s="14"/>
      <c r="B429" s="246"/>
      <c r="C429" s="247"/>
      <c r="D429" s="226" t="s">
        <v>228</v>
      </c>
      <c r="E429" s="248" t="s">
        <v>19</v>
      </c>
      <c r="F429" s="249" t="s">
        <v>1516</v>
      </c>
      <c r="G429" s="247"/>
      <c r="H429" s="250">
        <v>-1.26</v>
      </c>
      <c r="I429" s="251"/>
      <c r="J429" s="247"/>
      <c r="K429" s="247"/>
      <c r="L429" s="252"/>
      <c r="M429" s="253"/>
      <c r="N429" s="254"/>
      <c r="O429" s="254"/>
      <c r="P429" s="254"/>
      <c r="Q429" s="254"/>
      <c r="R429" s="254"/>
      <c r="S429" s="254"/>
      <c r="T429" s="255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6" t="s">
        <v>228</v>
      </c>
      <c r="AU429" s="256" t="s">
        <v>84</v>
      </c>
      <c r="AV429" s="14" t="s">
        <v>84</v>
      </c>
      <c r="AW429" s="14" t="s">
        <v>37</v>
      </c>
      <c r="AX429" s="14" t="s">
        <v>75</v>
      </c>
      <c r="AY429" s="256" t="s">
        <v>137</v>
      </c>
    </row>
    <row r="430" s="14" customFormat="1">
      <c r="A430" s="14"/>
      <c r="B430" s="246"/>
      <c r="C430" s="247"/>
      <c r="D430" s="226" t="s">
        <v>228</v>
      </c>
      <c r="E430" s="248" t="s">
        <v>19</v>
      </c>
      <c r="F430" s="249" t="s">
        <v>1525</v>
      </c>
      <c r="G430" s="247"/>
      <c r="H430" s="250">
        <v>-19.440000000000001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228</v>
      </c>
      <c r="AU430" s="256" t="s">
        <v>84</v>
      </c>
      <c r="AV430" s="14" t="s">
        <v>84</v>
      </c>
      <c r="AW430" s="14" t="s">
        <v>37</v>
      </c>
      <c r="AX430" s="14" t="s">
        <v>75</v>
      </c>
      <c r="AY430" s="256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1518</v>
      </c>
      <c r="G431" s="247"/>
      <c r="H431" s="250">
        <v>-10.44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4" customFormat="1">
      <c r="A432" s="14"/>
      <c r="B432" s="246"/>
      <c r="C432" s="247"/>
      <c r="D432" s="226" t="s">
        <v>228</v>
      </c>
      <c r="E432" s="248" t="s">
        <v>19</v>
      </c>
      <c r="F432" s="249" t="s">
        <v>1526</v>
      </c>
      <c r="G432" s="247"/>
      <c r="H432" s="250">
        <v>-5.4299999999999997</v>
      </c>
      <c r="I432" s="251"/>
      <c r="J432" s="247"/>
      <c r="K432" s="247"/>
      <c r="L432" s="252"/>
      <c r="M432" s="253"/>
      <c r="N432" s="254"/>
      <c r="O432" s="254"/>
      <c r="P432" s="254"/>
      <c r="Q432" s="254"/>
      <c r="R432" s="254"/>
      <c r="S432" s="254"/>
      <c r="T432" s="255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56" t="s">
        <v>228</v>
      </c>
      <c r="AU432" s="256" t="s">
        <v>84</v>
      </c>
      <c r="AV432" s="14" t="s">
        <v>84</v>
      </c>
      <c r="AW432" s="14" t="s">
        <v>37</v>
      </c>
      <c r="AX432" s="14" t="s">
        <v>75</v>
      </c>
      <c r="AY432" s="256" t="s">
        <v>137</v>
      </c>
    </row>
    <row r="433" s="16" customFormat="1">
      <c r="A433" s="16"/>
      <c r="B433" s="280"/>
      <c r="C433" s="281"/>
      <c r="D433" s="226" t="s">
        <v>228</v>
      </c>
      <c r="E433" s="282" t="s">
        <v>19</v>
      </c>
      <c r="F433" s="283" t="s">
        <v>1309</v>
      </c>
      <c r="G433" s="281"/>
      <c r="H433" s="284">
        <v>160.04400000000001</v>
      </c>
      <c r="I433" s="285"/>
      <c r="J433" s="281"/>
      <c r="K433" s="281"/>
      <c r="L433" s="286"/>
      <c r="M433" s="287"/>
      <c r="N433" s="288"/>
      <c r="O433" s="288"/>
      <c r="P433" s="288"/>
      <c r="Q433" s="288"/>
      <c r="R433" s="288"/>
      <c r="S433" s="288"/>
      <c r="T433" s="289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T433" s="290" t="s">
        <v>228</v>
      </c>
      <c r="AU433" s="290" t="s">
        <v>84</v>
      </c>
      <c r="AV433" s="16" t="s">
        <v>151</v>
      </c>
      <c r="AW433" s="16" t="s">
        <v>37</v>
      </c>
      <c r="AX433" s="16" t="s">
        <v>75</v>
      </c>
      <c r="AY433" s="290" t="s">
        <v>137</v>
      </c>
    </row>
    <row r="434" s="15" customFormat="1">
      <c r="A434" s="15"/>
      <c r="B434" s="257"/>
      <c r="C434" s="258"/>
      <c r="D434" s="226" t="s">
        <v>228</v>
      </c>
      <c r="E434" s="259" t="s">
        <v>19</v>
      </c>
      <c r="F434" s="260" t="s">
        <v>237</v>
      </c>
      <c r="G434" s="258"/>
      <c r="H434" s="261">
        <v>356.22600000000006</v>
      </c>
      <c r="I434" s="262"/>
      <c r="J434" s="258"/>
      <c r="K434" s="258"/>
      <c r="L434" s="263"/>
      <c r="M434" s="264"/>
      <c r="N434" s="265"/>
      <c r="O434" s="265"/>
      <c r="P434" s="265"/>
      <c r="Q434" s="265"/>
      <c r="R434" s="265"/>
      <c r="S434" s="265"/>
      <c r="T434" s="26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7" t="s">
        <v>228</v>
      </c>
      <c r="AU434" s="267" t="s">
        <v>84</v>
      </c>
      <c r="AV434" s="15" t="s">
        <v>155</v>
      </c>
      <c r="AW434" s="15" t="s">
        <v>37</v>
      </c>
      <c r="AX434" s="15" t="s">
        <v>82</v>
      </c>
      <c r="AY434" s="267" t="s">
        <v>137</v>
      </c>
    </row>
    <row r="435" s="2" customFormat="1" ht="44.25" customHeight="1">
      <c r="A435" s="39"/>
      <c r="B435" s="40"/>
      <c r="C435" s="213" t="s">
        <v>547</v>
      </c>
      <c r="D435" s="213" t="s">
        <v>140</v>
      </c>
      <c r="E435" s="214" t="s">
        <v>1532</v>
      </c>
      <c r="F435" s="215" t="s">
        <v>1533</v>
      </c>
      <c r="G435" s="216" t="s">
        <v>1244</v>
      </c>
      <c r="H435" s="217">
        <v>356.226</v>
      </c>
      <c r="I435" s="218"/>
      <c r="J435" s="219">
        <f>ROUND(I435*H435,2)</f>
        <v>0</v>
      </c>
      <c r="K435" s="215" t="s">
        <v>282</v>
      </c>
      <c r="L435" s="45"/>
      <c r="M435" s="220" t="s">
        <v>19</v>
      </c>
      <c r="N435" s="221" t="s">
        <v>46</v>
      </c>
      <c r="O435" s="85"/>
      <c r="P435" s="222">
        <f>O435*H435</f>
        <v>0</v>
      </c>
      <c r="Q435" s="222">
        <v>0.00072000000000000005</v>
      </c>
      <c r="R435" s="222">
        <f>Q435*H435</f>
        <v>0.25648272</v>
      </c>
      <c r="S435" s="222">
        <v>0</v>
      </c>
      <c r="T435" s="223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4" t="s">
        <v>189</v>
      </c>
      <c r="AT435" s="224" t="s">
        <v>140</v>
      </c>
      <c r="AU435" s="224" t="s">
        <v>84</v>
      </c>
      <c r="AY435" s="18" t="s">
        <v>137</v>
      </c>
      <c r="BE435" s="225">
        <f>IF(N435="základní",J435,0)</f>
        <v>0</v>
      </c>
      <c r="BF435" s="225">
        <f>IF(N435="snížená",J435,0)</f>
        <v>0</v>
      </c>
      <c r="BG435" s="225">
        <f>IF(N435="zákl. přenesená",J435,0)</f>
        <v>0</v>
      </c>
      <c r="BH435" s="225">
        <f>IF(N435="sníž. přenesená",J435,0)</f>
        <v>0</v>
      </c>
      <c r="BI435" s="225">
        <f>IF(N435="nulová",J435,0)</f>
        <v>0</v>
      </c>
      <c r="BJ435" s="18" t="s">
        <v>82</v>
      </c>
      <c r="BK435" s="225">
        <f>ROUND(I435*H435,2)</f>
        <v>0</v>
      </c>
      <c r="BL435" s="18" t="s">
        <v>189</v>
      </c>
      <c r="BM435" s="224" t="s">
        <v>1534</v>
      </c>
    </row>
    <row r="436" s="2" customFormat="1">
      <c r="A436" s="39"/>
      <c r="B436" s="40"/>
      <c r="C436" s="41"/>
      <c r="D436" s="268" t="s">
        <v>284</v>
      </c>
      <c r="E436" s="41"/>
      <c r="F436" s="269" t="s">
        <v>1535</v>
      </c>
      <c r="G436" s="41"/>
      <c r="H436" s="41"/>
      <c r="I436" s="228"/>
      <c r="J436" s="41"/>
      <c r="K436" s="41"/>
      <c r="L436" s="45"/>
      <c r="M436" s="229"/>
      <c r="N436" s="230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284</v>
      </c>
      <c r="AU436" s="18" t="s">
        <v>84</v>
      </c>
    </row>
    <row r="437" s="2" customFormat="1">
      <c r="A437" s="39"/>
      <c r="B437" s="40"/>
      <c r="C437" s="41"/>
      <c r="D437" s="226" t="s">
        <v>158</v>
      </c>
      <c r="E437" s="41"/>
      <c r="F437" s="227" t="s">
        <v>1536</v>
      </c>
      <c r="G437" s="41"/>
      <c r="H437" s="41"/>
      <c r="I437" s="228"/>
      <c r="J437" s="41"/>
      <c r="K437" s="41"/>
      <c r="L437" s="45"/>
      <c r="M437" s="229"/>
      <c r="N437" s="230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158</v>
      </c>
      <c r="AU437" s="18" t="s">
        <v>84</v>
      </c>
    </row>
    <row r="438" s="13" customFormat="1">
      <c r="A438" s="13"/>
      <c r="B438" s="236"/>
      <c r="C438" s="237"/>
      <c r="D438" s="226" t="s">
        <v>228</v>
      </c>
      <c r="E438" s="238" t="s">
        <v>19</v>
      </c>
      <c r="F438" s="239" t="s">
        <v>1247</v>
      </c>
      <c r="G438" s="237"/>
      <c r="H438" s="238" t="s">
        <v>19</v>
      </c>
      <c r="I438" s="240"/>
      <c r="J438" s="237"/>
      <c r="K438" s="237"/>
      <c r="L438" s="241"/>
      <c r="M438" s="242"/>
      <c r="N438" s="243"/>
      <c r="O438" s="243"/>
      <c r="P438" s="243"/>
      <c r="Q438" s="243"/>
      <c r="R438" s="243"/>
      <c r="S438" s="243"/>
      <c r="T438" s="244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5" t="s">
        <v>228</v>
      </c>
      <c r="AU438" s="245" t="s">
        <v>84</v>
      </c>
      <c r="AV438" s="13" t="s">
        <v>82</v>
      </c>
      <c r="AW438" s="13" t="s">
        <v>37</v>
      </c>
      <c r="AX438" s="13" t="s">
        <v>75</v>
      </c>
      <c r="AY438" s="245" t="s">
        <v>137</v>
      </c>
    </row>
    <row r="439" s="13" customFormat="1">
      <c r="A439" s="13"/>
      <c r="B439" s="236"/>
      <c r="C439" s="237"/>
      <c r="D439" s="226" t="s">
        <v>228</v>
      </c>
      <c r="E439" s="238" t="s">
        <v>19</v>
      </c>
      <c r="F439" s="239" t="s">
        <v>1438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228</v>
      </c>
      <c r="AU439" s="245" t="s">
        <v>84</v>
      </c>
      <c r="AV439" s="13" t="s">
        <v>82</v>
      </c>
      <c r="AW439" s="13" t="s">
        <v>37</v>
      </c>
      <c r="AX439" s="13" t="s">
        <v>75</v>
      </c>
      <c r="AY439" s="245" t="s">
        <v>137</v>
      </c>
    </row>
    <row r="440" s="14" customFormat="1">
      <c r="A440" s="14"/>
      <c r="B440" s="246"/>
      <c r="C440" s="247"/>
      <c r="D440" s="226" t="s">
        <v>228</v>
      </c>
      <c r="E440" s="248" t="s">
        <v>19</v>
      </c>
      <c r="F440" s="249" t="s">
        <v>1502</v>
      </c>
      <c r="G440" s="247"/>
      <c r="H440" s="250">
        <v>49.283999999999999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6" t="s">
        <v>228</v>
      </c>
      <c r="AU440" s="256" t="s">
        <v>84</v>
      </c>
      <c r="AV440" s="14" t="s">
        <v>84</v>
      </c>
      <c r="AW440" s="14" t="s">
        <v>37</v>
      </c>
      <c r="AX440" s="14" t="s">
        <v>75</v>
      </c>
      <c r="AY440" s="256" t="s">
        <v>137</v>
      </c>
    </row>
    <row r="441" s="14" customFormat="1">
      <c r="A441" s="14"/>
      <c r="B441" s="246"/>
      <c r="C441" s="247"/>
      <c r="D441" s="226" t="s">
        <v>228</v>
      </c>
      <c r="E441" s="248" t="s">
        <v>19</v>
      </c>
      <c r="F441" s="249" t="s">
        <v>1503</v>
      </c>
      <c r="G441" s="247"/>
      <c r="H441" s="250">
        <v>-2.8799999999999999</v>
      </c>
      <c r="I441" s="251"/>
      <c r="J441" s="247"/>
      <c r="K441" s="247"/>
      <c r="L441" s="252"/>
      <c r="M441" s="253"/>
      <c r="N441" s="254"/>
      <c r="O441" s="254"/>
      <c r="P441" s="254"/>
      <c r="Q441" s="254"/>
      <c r="R441" s="254"/>
      <c r="S441" s="254"/>
      <c r="T441" s="255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6" t="s">
        <v>228</v>
      </c>
      <c r="AU441" s="256" t="s">
        <v>84</v>
      </c>
      <c r="AV441" s="14" t="s">
        <v>84</v>
      </c>
      <c r="AW441" s="14" t="s">
        <v>37</v>
      </c>
      <c r="AX441" s="14" t="s">
        <v>75</v>
      </c>
      <c r="AY441" s="256" t="s">
        <v>137</v>
      </c>
    </row>
    <row r="442" s="14" customFormat="1">
      <c r="A442" s="14"/>
      <c r="B442" s="246"/>
      <c r="C442" s="247"/>
      <c r="D442" s="226" t="s">
        <v>228</v>
      </c>
      <c r="E442" s="248" t="s">
        <v>19</v>
      </c>
      <c r="F442" s="249" t="s">
        <v>1504</v>
      </c>
      <c r="G442" s="247"/>
      <c r="H442" s="250">
        <v>-2.6099999999999999</v>
      </c>
      <c r="I442" s="251"/>
      <c r="J442" s="247"/>
      <c r="K442" s="247"/>
      <c r="L442" s="252"/>
      <c r="M442" s="253"/>
      <c r="N442" s="254"/>
      <c r="O442" s="254"/>
      <c r="P442" s="254"/>
      <c r="Q442" s="254"/>
      <c r="R442" s="254"/>
      <c r="S442" s="254"/>
      <c r="T442" s="255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6" t="s">
        <v>228</v>
      </c>
      <c r="AU442" s="256" t="s">
        <v>84</v>
      </c>
      <c r="AV442" s="14" t="s">
        <v>84</v>
      </c>
      <c r="AW442" s="14" t="s">
        <v>37</v>
      </c>
      <c r="AX442" s="14" t="s">
        <v>75</v>
      </c>
      <c r="AY442" s="256" t="s">
        <v>137</v>
      </c>
    </row>
    <row r="443" s="13" customFormat="1">
      <c r="A443" s="13"/>
      <c r="B443" s="236"/>
      <c r="C443" s="237"/>
      <c r="D443" s="226" t="s">
        <v>228</v>
      </c>
      <c r="E443" s="238" t="s">
        <v>19</v>
      </c>
      <c r="F443" s="239" t="s">
        <v>1505</v>
      </c>
      <c r="G443" s="237"/>
      <c r="H443" s="238" t="s">
        <v>19</v>
      </c>
      <c r="I443" s="240"/>
      <c r="J443" s="237"/>
      <c r="K443" s="237"/>
      <c r="L443" s="241"/>
      <c r="M443" s="242"/>
      <c r="N443" s="243"/>
      <c r="O443" s="243"/>
      <c r="P443" s="243"/>
      <c r="Q443" s="243"/>
      <c r="R443" s="243"/>
      <c r="S443" s="243"/>
      <c r="T443" s="244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5" t="s">
        <v>228</v>
      </c>
      <c r="AU443" s="245" t="s">
        <v>84</v>
      </c>
      <c r="AV443" s="13" t="s">
        <v>82</v>
      </c>
      <c r="AW443" s="13" t="s">
        <v>37</v>
      </c>
      <c r="AX443" s="13" t="s">
        <v>75</v>
      </c>
      <c r="AY443" s="245" t="s">
        <v>137</v>
      </c>
    </row>
    <row r="444" s="14" customFormat="1">
      <c r="A444" s="14"/>
      <c r="B444" s="246"/>
      <c r="C444" s="247"/>
      <c r="D444" s="226" t="s">
        <v>228</v>
      </c>
      <c r="E444" s="248" t="s">
        <v>19</v>
      </c>
      <c r="F444" s="249" t="s">
        <v>1506</v>
      </c>
      <c r="G444" s="247"/>
      <c r="H444" s="250">
        <v>36.828000000000003</v>
      </c>
      <c r="I444" s="251"/>
      <c r="J444" s="247"/>
      <c r="K444" s="247"/>
      <c r="L444" s="252"/>
      <c r="M444" s="253"/>
      <c r="N444" s="254"/>
      <c r="O444" s="254"/>
      <c r="P444" s="254"/>
      <c r="Q444" s="254"/>
      <c r="R444" s="254"/>
      <c r="S444" s="254"/>
      <c r="T444" s="255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56" t="s">
        <v>228</v>
      </c>
      <c r="AU444" s="256" t="s">
        <v>84</v>
      </c>
      <c r="AV444" s="14" t="s">
        <v>84</v>
      </c>
      <c r="AW444" s="14" t="s">
        <v>37</v>
      </c>
      <c r="AX444" s="14" t="s">
        <v>75</v>
      </c>
      <c r="AY444" s="256" t="s">
        <v>137</v>
      </c>
    </row>
    <row r="445" s="14" customFormat="1">
      <c r="A445" s="14"/>
      <c r="B445" s="246"/>
      <c r="C445" s="247"/>
      <c r="D445" s="226" t="s">
        <v>228</v>
      </c>
      <c r="E445" s="248" t="s">
        <v>19</v>
      </c>
      <c r="F445" s="249" t="s">
        <v>1507</v>
      </c>
      <c r="G445" s="247"/>
      <c r="H445" s="250">
        <v>-3.2400000000000002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6" t="s">
        <v>228</v>
      </c>
      <c r="AU445" s="256" t="s">
        <v>84</v>
      </c>
      <c r="AV445" s="14" t="s">
        <v>84</v>
      </c>
      <c r="AW445" s="14" t="s">
        <v>37</v>
      </c>
      <c r="AX445" s="14" t="s">
        <v>75</v>
      </c>
      <c r="AY445" s="256" t="s">
        <v>137</v>
      </c>
    </row>
    <row r="446" s="14" customFormat="1">
      <c r="A446" s="14"/>
      <c r="B446" s="246"/>
      <c r="C446" s="247"/>
      <c r="D446" s="226" t="s">
        <v>228</v>
      </c>
      <c r="E446" s="248" t="s">
        <v>19</v>
      </c>
      <c r="F446" s="249" t="s">
        <v>1508</v>
      </c>
      <c r="G446" s="247"/>
      <c r="H446" s="250">
        <v>-2.25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228</v>
      </c>
      <c r="AU446" s="256" t="s">
        <v>84</v>
      </c>
      <c r="AV446" s="14" t="s">
        <v>84</v>
      </c>
      <c r="AW446" s="14" t="s">
        <v>37</v>
      </c>
      <c r="AX446" s="14" t="s">
        <v>75</v>
      </c>
      <c r="AY446" s="256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1509</v>
      </c>
      <c r="G447" s="247"/>
      <c r="H447" s="250">
        <v>-5.2199999999999998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3" customFormat="1">
      <c r="A448" s="13"/>
      <c r="B448" s="236"/>
      <c r="C448" s="237"/>
      <c r="D448" s="226" t="s">
        <v>228</v>
      </c>
      <c r="E448" s="238" t="s">
        <v>19</v>
      </c>
      <c r="F448" s="239" t="s">
        <v>1510</v>
      </c>
      <c r="G448" s="237"/>
      <c r="H448" s="238" t="s">
        <v>19</v>
      </c>
      <c r="I448" s="240"/>
      <c r="J448" s="237"/>
      <c r="K448" s="237"/>
      <c r="L448" s="241"/>
      <c r="M448" s="242"/>
      <c r="N448" s="243"/>
      <c r="O448" s="243"/>
      <c r="P448" s="243"/>
      <c r="Q448" s="243"/>
      <c r="R448" s="243"/>
      <c r="S448" s="243"/>
      <c r="T448" s="24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228</v>
      </c>
      <c r="AU448" s="245" t="s">
        <v>84</v>
      </c>
      <c r="AV448" s="13" t="s">
        <v>82</v>
      </c>
      <c r="AW448" s="13" t="s">
        <v>37</v>
      </c>
      <c r="AX448" s="13" t="s">
        <v>75</v>
      </c>
      <c r="AY448" s="245" t="s">
        <v>137</v>
      </c>
    </row>
    <row r="449" s="14" customFormat="1">
      <c r="A449" s="14"/>
      <c r="B449" s="246"/>
      <c r="C449" s="247"/>
      <c r="D449" s="226" t="s">
        <v>228</v>
      </c>
      <c r="E449" s="248" t="s">
        <v>19</v>
      </c>
      <c r="F449" s="249" t="s">
        <v>1511</v>
      </c>
      <c r="G449" s="247"/>
      <c r="H449" s="250">
        <v>29.699999999999999</v>
      </c>
      <c r="I449" s="251"/>
      <c r="J449" s="247"/>
      <c r="K449" s="247"/>
      <c r="L449" s="252"/>
      <c r="M449" s="253"/>
      <c r="N449" s="254"/>
      <c r="O449" s="254"/>
      <c r="P449" s="254"/>
      <c r="Q449" s="254"/>
      <c r="R449" s="254"/>
      <c r="S449" s="254"/>
      <c r="T449" s="25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6" t="s">
        <v>228</v>
      </c>
      <c r="AU449" s="256" t="s">
        <v>84</v>
      </c>
      <c r="AV449" s="14" t="s">
        <v>84</v>
      </c>
      <c r="AW449" s="14" t="s">
        <v>37</v>
      </c>
      <c r="AX449" s="14" t="s">
        <v>75</v>
      </c>
      <c r="AY449" s="256" t="s">
        <v>137</v>
      </c>
    </row>
    <row r="450" s="14" customFormat="1">
      <c r="A450" s="14"/>
      <c r="B450" s="246"/>
      <c r="C450" s="247"/>
      <c r="D450" s="226" t="s">
        <v>228</v>
      </c>
      <c r="E450" s="248" t="s">
        <v>19</v>
      </c>
      <c r="F450" s="249" t="s">
        <v>1512</v>
      </c>
      <c r="G450" s="247"/>
      <c r="H450" s="250">
        <v>-0.98999999999999999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228</v>
      </c>
      <c r="AU450" s="256" t="s">
        <v>84</v>
      </c>
      <c r="AV450" s="14" t="s">
        <v>84</v>
      </c>
      <c r="AW450" s="14" t="s">
        <v>37</v>
      </c>
      <c r="AX450" s="14" t="s">
        <v>75</v>
      </c>
      <c r="AY450" s="256" t="s">
        <v>137</v>
      </c>
    </row>
    <row r="451" s="14" customFormat="1">
      <c r="A451" s="14"/>
      <c r="B451" s="246"/>
      <c r="C451" s="247"/>
      <c r="D451" s="226" t="s">
        <v>228</v>
      </c>
      <c r="E451" s="248" t="s">
        <v>19</v>
      </c>
      <c r="F451" s="249" t="s">
        <v>1509</v>
      </c>
      <c r="G451" s="247"/>
      <c r="H451" s="250">
        <v>-5.2199999999999998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6" t="s">
        <v>228</v>
      </c>
      <c r="AU451" s="256" t="s">
        <v>84</v>
      </c>
      <c r="AV451" s="14" t="s">
        <v>84</v>
      </c>
      <c r="AW451" s="14" t="s">
        <v>37</v>
      </c>
      <c r="AX451" s="14" t="s">
        <v>75</v>
      </c>
      <c r="AY451" s="256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1513</v>
      </c>
      <c r="G452" s="247"/>
      <c r="H452" s="250">
        <v>-2.3399999999999999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3" customFormat="1">
      <c r="A453" s="13"/>
      <c r="B453" s="236"/>
      <c r="C453" s="237"/>
      <c r="D453" s="226" t="s">
        <v>228</v>
      </c>
      <c r="E453" s="238" t="s">
        <v>19</v>
      </c>
      <c r="F453" s="239" t="s">
        <v>1430</v>
      </c>
      <c r="G453" s="237"/>
      <c r="H453" s="238" t="s">
        <v>19</v>
      </c>
      <c r="I453" s="240"/>
      <c r="J453" s="237"/>
      <c r="K453" s="237"/>
      <c r="L453" s="241"/>
      <c r="M453" s="242"/>
      <c r="N453" s="243"/>
      <c r="O453" s="243"/>
      <c r="P453" s="243"/>
      <c r="Q453" s="243"/>
      <c r="R453" s="243"/>
      <c r="S453" s="243"/>
      <c r="T453" s="244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5" t="s">
        <v>228</v>
      </c>
      <c r="AU453" s="245" t="s">
        <v>84</v>
      </c>
      <c r="AV453" s="13" t="s">
        <v>82</v>
      </c>
      <c r="AW453" s="13" t="s">
        <v>37</v>
      </c>
      <c r="AX453" s="13" t="s">
        <v>75</v>
      </c>
      <c r="AY453" s="245" t="s">
        <v>137</v>
      </c>
    </row>
    <row r="454" s="14" customFormat="1">
      <c r="A454" s="14"/>
      <c r="B454" s="246"/>
      <c r="C454" s="247"/>
      <c r="D454" s="226" t="s">
        <v>228</v>
      </c>
      <c r="E454" s="248" t="s">
        <v>19</v>
      </c>
      <c r="F454" s="249" t="s">
        <v>1514</v>
      </c>
      <c r="G454" s="247"/>
      <c r="H454" s="250">
        <v>33.731999999999999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6" t="s">
        <v>228</v>
      </c>
      <c r="AU454" s="256" t="s">
        <v>84</v>
      </c>
      <c r="AV454" s="14" t="s">
        <v>84</v>
      </c>
      <c r="AW454" s="14" t="s">
        <v>37</v>
      </c>
      <c r="AX454" s="14" t="s">
        <v>75</v>
      </c>
      <c r="AY454" s="256" t="s">
        <v>137</v>
      </c>
    </row>
    <row r="455" s="14" customFormat="1">
      <c r="A455" s="14"/>
      <c r="B455" s="246"/>
      <c r="C455" s="247"/>
      <c r="D455" s="226" t="s">
        <v>228</v>
      </c>
      <c r="E455" s="248" t="s">
        <v>19</v>
      </c>
      <c r="F455" s="249" t="s">
        <v>1507</v>
      </c>
      <c r="G455" s="247"/>
      <c r="H455" s="250">
        <v>-3.2400000000000002</v>
      </c>
      <c r="I455" s="251"/>
      <c r="J455" s="247"/>
      <c r="K455" s="247"/>
      <c r="L455" s="252"/>
      <c r="M455" s="253"/>
      <c r="N455" s="254"/>
      <c r="O455" s="254"/>
      <c r="P455" s="254"/>
      <c r="Q455" s="254"/>
      <c r="R455" s="254"/>
      <c r="S455" s="254"/>
      <c r="T455" s="255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6" t="s">
        <v>228</v>
      </c>
      <c r="AU455" s="256" t="s">
        <v>84</v>
      </c>
      <c r="AV455" s="14" t="s">
        <v>84</v>
      </c>
      <c r="AW455" s="14" t="s">
        <v>37</v>
      </c>
      <c r="AX455" s="14" t="s">
        <v>75</v>
      </c>
      <c r="AY455" s="256" t="s">
        <v>137</v>
      </c>
    </row>
    <row r="456" s="13" customFormat="1">
      <c r="A456" s="13"/>
      <c r="B456" s="236"/>
      <c r="C456" s="237"/>
      <c r="D456" s="226" t="s">
        <v>228</v>
      </c>
      <c r="E456" s="238" t="s">
        <v>19</v>
      </c>
      <c r="F456" s="239" t="s">
        <v>1248</v>
      </c>
      <c r="G456" s="237"/>
      <c r="H456" s="238" t="s">
        <v>19</v>
      </c>
      <c r="I456" s="240"/>
      <c r="J456" s="237"/>
      <c r="K456" s="237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228</v>
      </c>
      <c r="AU456" s="245" t="s">
        <v>84</v>
      </c>
      <c r="AV456" s="13" t="s">
        <v>82</v>
      </c>
      <c r="AW456" s="13" t="s">
        <v>37</v>
      </c>
      <c r="AX456" s="13" t="s">
        <v>75</v>
      </c>
      <c r="AY456" s="245" t="s">
        <v>137</v>
      </c>
    </row>
    <row r="457" s="14" customFormat="1">
      <c r="A457" s="14"/>
      <c r="B457" s="246"/>
      <c r="C457" s="247"/>
      <c r="D457" s="226" t="s">
        <v>228</v>
      </c>
      <c r="E457" s="248" t="s">
        <v>19</v>
      </c>
      <c r="F457" s="249" t="s">
        <v>1515</v>
      </c>
      <c r="G457" s="247"/>
      <c r="H457" s="250">
        <v>64.512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228</v>
      </c>
      <c r="AU457" s="256" t="s">
        <v>84</v>
      </c>
      <c r="AV457" s="14" t="s">
        <v>84</v>
      </c>
      <c r="AW457" s="14" t="s">
        <v>37</v>
      </c>
      <c r="AX457" s="14" t="s">
        <v>75</v>
      </c>
      <c r="AY457" s="256" t="s">
        <v>137</v>
      </c>
    </row>
    <row r="458" s="14" customFormat="1">
      <c r="A458" s="14"/>
      <c r="B458" s="246"/>
      <c r="C458" s="247"/>
      <c r="D458" s="226" t="s">
        <v>228</v>
      </c>
      <c r="E458" s="248" t="s">
        <v>19</v>
      </c>
      <c r="F458" s="249" t="s">
        <v>1516</v>
      </c>
      <c r="G458" s="247"/>
      <c r="H458" s="250">
        <v>-1.26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6" t="s">
        <v>228</v>
      </c>
      <c r="AU458" s="256" t="s">
        <v>84</v>
      </c>
      <c r="AV458" s="14" t="s">
        <v>84</v>
      </c>
      <c r="AW458" s="14" t="s">
        <v>37</v>
      </c>
      <c r="AX458" s="14" t="s">
        <v>75</v>
      </c>
      <c r="AY458" s="256" t="s">
        <v>137</v>
      </c>
    </row>
    <row r="459" s="14" customFormat="1">
      <c r="A459" s="14"/>
      <c r="B459" s="246"/>
      <c r="C459" s="247"/>
      <c r="D459" s="226" t="s">
        <v>228</v>
      </c>
      <c r="E459" s="248" t="s">
        <v>19</v>
      </c>
      <c r="F459" s="249" t="s">
        <v>1517</v>
      </c>
      <c r="G459" s="247"/>
      <c r="H459" s="250">
        <v>-8.0999999999999996</v>
      </c>
      <c r="I459" s="251"/>
      <c r="J459" s="247"/>
      <c r="K459" s="247"/>
      <c r="L459" s="252"/>
      <c r="M459" s="253"/>
      <c r="N459" s="254"/>
      <c r="O459" s="254"/>
      <c r="P459" s="254"/>
      <c r="Q459" s="254"/>
      <c r="R459" s="254"/>
      <c r="S459" s="254"/>
      <c r="T459" s="255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56" t="s">
        <v>228</v>
      </c>
      <c r="AU459" s="256" t="s">
        <v>84</v>
      </c>
      <c r="AV459" s="14" t="s">
        <v>84</v>
      </c>
      <c r="AW459" s="14" t="s">
        <v>37</v>
      </c>
      <c r="AX459" s="14" t="s">
        <v>75</v>
      </c>
      <c r="AY459" s="256" t="s">
        <v>137</v>
      </c>
    </row>
    <row r="460" s="14" customFormat="1">
      <c r="A460" s="14"/>
      <c r="B460" s="246"/>
      <c r="C460" s="247"/>
      <c r="D460" s="226" t="s">
        <v>228</v>
      </c>
      <c r="E460" s="248" t="s">
        <v>19</v>
      </c>
      <c r="F460" s="249" t="s">
        <v>1518</v>
      </c>
      <c r="G460" s="247"/>
      <c r="H460" s="250">
        <v>-10.44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6" t="s">
        <v>228</v>
      </c>
      <c r="AU460" s="256" t="s">
        <v>84</v>
      </c>
      <c r="AV460" s="14" t="s">
        <v>84</v>
      </c>
      <c r="AW460" s="14" t="s">
        <v>37</v>
      </c>
      <c r="AX460" s="14" t="s">
        <v>75</v>
      </c>
      <c r="AY460" s="256" t="s">
        <v>137</v>
      </c>
    </row>
    <row r="461" s="13" customFormat="1">
      <c r="A461" s="13"/>
      <c r="B461" s="236"/>
      <c r="C461" s="237"/>
      <c r="D461" s="226" t="s">
        <v>228</v>
      </c>
      <c r="E461" s="238" t="s">
        <v>19</v>
      </c>
      <c r="F461" s="239" t="s">
        <v>1519</v>
      </c>
      <c r="G461" s="237"/>
      <c r="H461" s="238" t="s">
        <v>19</v>
      </c>
      <c r="I461" s="240"/>
      <c r="J461" s="237"/>
      <c r="K461" s="237"/>
      <c r="L461" s="241"/>
      <c r="M461" s="242"/>
      <c r="N461" s="243"/>
      <c r="O461" s="243"/>
      <c r="P461" s="243"/>
      <c r="Q461" s="243"/>
      <c r="R461" s="243"/>
      <c r="S461" s="243"/>
      <c r="T461" s="244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5" t="s">
        <v>228</v>
      </c>
      <c r="AU461" s="245" t="s">
        <v>84</v>
      </c>
      <c r="AV461" s="13" t="s">
        <v>82</v>
      </c>
      <c r="AW461" s="13" t="s">
        <v>37</v>
      </c>
      <c r="AX461" s="13" t="s">
        <v>75</v>
      </c>
      <c r="AY461" s="245" t="s">
        <v>137</v>
      </c>
    </row>
    <row r="462" s="14" customFormat="1">
      <c r="A462" s="14"/>
      <c r="B462" s="246"/>
      <c r="C462" s="247"/>
      <c r="D462" s="226" t="s">
        <v>228</v>
      </c>
      <c r="E462" s="248" t="s">
        <v>19</v>
      </c>
      <c r="F462" s="249" t="s">
        <v>1520</v>
      </c>
      <c r="G462" s="247"/>
      <c r="H462" s="250">
        <v>36.576000000000001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228</v>
      </c>
      <c r="AU462" s="256" t="s">
        <v>84</v>
      </c>
      <c r="AV462" s="14" t="s">
        <v>84</v>
      </c>
      <c r="AW462" s="14" t="s">
        <v>37</v>
      </c>
      <c r="AX462" s="14" t="s">
        <v>75</v>
      </c>
      <c r="AY462" s="256" t="s">
        <v>137</v>
      </c>
    </row>
    <row r="463" s="14" customFormat="1">
      <c r="A463" s="14"/>
      <c r="B463" s="246"/>
      <c r="C463" s="247"/>
      <c r="D463" s="226" t="s">
        <v>228</v>
      </c>
      <c r="E463" s="248" t="s">
        <v>19</v>
      </c>
      <c r="F463" s="249" t="s">
        <v>1521</v>
      </c>
      <c r="G463" s="247"/>
      <c r="H463" s="250">
        <v>-1.44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228</v>
      </c>
      <c r="AU463" s="256" t="s">
        <v>84</v>
      </c>
      <c r="AV463" s="14" t="s">
        <v>84</v>
      </c>
      <c r="AW463" s="14" t="s">
        <v>37</v>
      </c>
      <c r="AX463" s="14" t="s">
        <v>75</v>
      </c>
      <c r="AY463" s="256" t="s">
        <v>137</v>
      </c>
    </row>
    <row r="464" s="14" customFormat="1">
      <c r="A464" s="14"/>
      <c r="B464" s="246"/>
      <c r="C464" s="247"/>
      <c r="D464" s="226" t="s">
        <v>228</v>
      </c>
      <c r="E464" s="248" t="s">
        <v>19</v>
      </c>
      <c r="F464" s="249" t="s">
        <v>1509</v>
      </c>
      <c r="G464" s="247"/>
      <c r="H464" s="250">
        <v>-5.2199999999999998</v>
      </c>
      <c r="I464" s="251"/>
      <c r="J464" s="247"/>
      <c r="K464" s="247"/>
      <c r="L464" s="252"/>
      <c r="M464" s="253"/>
      <c r="N464" s="254"/>
      <c r="O464" s="254"/>
      <c r="P464" s="254"/>
      <c r="Q464" s="254"/>
      <c r="R464" s="254"/>
      <c r="S464" s="254"/>
      <c r="T464" s="25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6" t="s">
        <v>228</v>
      </c>
      <c r="AU464" s="256" t="s">
        <v>84</v>
      </c>
      <c r="AV464" s="14" t="s">
        <v>84</v>
      </c>
      <c r="AW464" s="14" t="s">
        <v>37</v>
      </c>
      <c r="AX464" s="14" t="s">
        <v>75</v>
      </c>
      <c r="AY464" s="256" t="s">
        <v>137</v>
      </c>
    </row>
    <row r="465" s="16" customFormat="1">
      <c r="A465" s="16"/>
      <c r="B465" s="280"/>
      <c r="C465" s="281"/>
      <c r="D465" s="226" t="s">
        <v>228</v>
      </c>
      <c r="E465" s="282" t="s">
        <v>19</v>
      </c>
      <c r="F465" s="283" t="s">
        <v>1309</v>
      </c>
      <c r="G465" s="281"/>
      <c r="H465" s="284">
        <v>196.18200000000005</v>
      </c>
      <c r="I465" s="285"/>
      <c r="J465" s="281"/>
      <c r="K465" s="281"/>
      <c r="L465" s="286"/>
      <c r="M465" s="287"/>
      <c r="N465" s="288"/>
      <c r="O465" s="288"/>
      <c r="P465" s="288"/>
      <c r="Q465" s="288"/>
      <c r="R465" s="288"/>
      <c r="S465" s="288"/>
      <c r="T465" s="289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T465" s="290" t="s">
        <v>228</v>
      </c>
      <c r="AU465" s="290" t="s">
        <v>84</v>
      </c>
      <c r="AV465" s="16" t="s">
        <v>151</v>
      </c>
      <c r="AW465" s="16" t="s">
        <v>37</v>
      </c>
      <c r="AX465" s="16" t="s">
        <v>75</v>
      </c>
      <c r="AY465" s="290" t="s">
        <v>137</v>
      </c>
    </row>
    <row r="466" s="13" customFormat="1">
      <c r="A466" s="13"/>
      <c r="B466" s="236"/>
      <c r="C466" s="237"/>
      <c r="D466" s="226" t="s">
        <v>228</v>
      </c>
      <c r="E466" s="238" t="s">
        <v>19</v>
      </c>
      <c r="F466" s="239" t="s">
        <v>1251</v>
      </c>
      <c r="G466" s="237"/>
      <c r="H466" s="238" t="s">
        <v>19</v>
      </c>
      <c r="I466" s="240"/>
      <c r="J466" s="237"/>
      <c r="K466" s="237"/>
      <c r="L466" s="241"/>
      <c r="M466" s="242"/>
      <c r="N466" s="243"/>
      <c r="O466" s="243"/>
      <c r="P466" s="243"/>
      <c r="Q466" s="243"/>
      <c r="R466" s="243"/>
      <c r="S466" s="243"/>
      <c r="T466" s="244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5" t="s">
        <v>228</v>
      </c>
      <c r="AU466" s="245" t="s">
        <v>84</v>
      </c>
      <c r="AV466" s="13" t="s">
        <v>82</v>
      </c>
      <c r="AW466" s="13" t="s">
        <v>37</v>
      </c>
      <c r="AX466" s="13" t="s">
        <v>75</v>
      </c>
      <c r="AY466" s="245" t="s">
        <v>137</v>
      </c>
    </row>
    <row r="467" s="13" customFormat="1">
      <c r="A467" s="13"/>
      <c r="B467" s="236"/>
      <c r="C467" s="237"/>
      <c r="D467" s="226" t="s">
        <v>228</v>
      </c>
      <c r="E467" s="238" t="s">
        <v>19</v>
      </c>
      <c r="F467" s="239" t="s">
        <v>1441</v>
      </c>
      <c r="G467" s="237"/>
      <c r="H467" s="238" t="s">
        <v>19</v>
      </c>
      <c r="I467" s="240"/>
      <c r="J467" s="237"/>
      <c r="K467" s="237"/>
      <c r="L467" s="241"/>
      <c r="M467" s="242"/>
      <c r="N467" s="243"/>
      <c r="O467" s="243"/>
      <c r="P467" s="243"/>
      <c r="Q467" s="243"/>
      <c r="R467" s="243"/>
      <c r="S467" s="243"/>
      <c r="T467" s="244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5" t="s">
        <v>228</v>
      </c>
      <c r="AU467" s="245" t="s">
        <v>84</v>
      </c>
      <c r="AV467" s="13" t="s">
        <v>82</v>
      </c>
      <c r="AW467" s="13" t="s">
        <v>37</v>
      </c>
      <c r="AX467" s="13" t="s">
        <v>75</v>
      </c>
      <c r="AY467" s="245" t="s">
        <v>137</v>
      </c>
    </row>
    <row r="468" s="14" customFormat="1">
      <c r="A468" s="14"/>
      <c r="B468" s="246"/>
      <c r="C468" s="247"/>
      <c r="D468" s="226" t="s">
        <v>228</v>
      </c>
      <c r="E468" s="248" t="s">
        <v>19</v>
      </c>
      <c r="F468" s="249" t="s">
        <v>1522</v>
      </c>
      <c r="G468" s="247"/>
      <c r="H468" s="250">
        <v>38.844000000000001</v>
      </c>
      <c r="I468" s="251"/>
      <c r="J468" s="247"/>
      <c r="K468" s="247"/>
      <c r="L468" s="252"/>
      <c r="M468" s="253"/>
      <c r="N468" s="254"/>
      <c r="O468" s="254"/>
      <c r="P468" s="254"/>
      <c r="Q468" s="254"/>
      <c r="R468" s="254"/>
      <c r="S468" s="254"/>
      <c r="T468" s="255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6" t="s">
        <v>228</v>
      </c>
      <c r="AU468" s="256" t="s">
        <v>84</v>
      </c>
      <c r="AV468" s="14" t="s">
        <v>84</v>
      </c>
      <c r="AW468" s="14" t="s">
        <v>37</v>
      </c>
      <c r="AX468" s="14" t="s">
        <v>75</v>
      </c>
      <c r="AY468" s="256" t="s">
        <v>137</v>
      </c>
    </row>
    <row r="469" s="14" customFormat="1">
      <c r="A469" s="14"/>
      <c r="B469" s="246"/>
      <c r="C469" s="247"/>
      <c r="D469" s="226" t="s">
        <v>228</v>
      </c>
      <c r="E469" s="248" t="s">
        <v>19</v>
      </c>
      <c r="F469" s="249" t="s">
        <v>1523</v>
      </c>
      <c r="G469" s="247"/>
      <c r="H469" s="250">
        <v>-2.25</v>
      </c>
      <c r="I469" s="251"/>
      <c r="J469" s="247"/>
      <c r="K469" s="247"/>
      <c r="L469" s="252"/>
      <c r="M469" s="253"/>
      <c r="N469" s="254"/>
      <c r="O469" s="254"/>
      <c r="P469" s="254"/>
      <c r="Q469" s="254"/>
      <c r="R469" s="254"/>
      <c r="S469" s="254"/>
      <c r="T469" s="255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6" t="s">
        <v>228</v>
      </c>
      <c r="AU469" s="256" t="s">
        <v>84</v>
      </c>
      <c r="AV469" s="14" t="s">
        <v>84</v>
      </c>
      <c r="AW469" s="14" t="s">
        <v>37</v>
      </c>
      <c r="AX469" s="14" t="s">
        <v>75</v>
      </c>
      <c r="AY469" s="256" t="s">
        <v>137</v>
      </c>
    </row>
    <row r="470" s="13" customFormat="1">
      <c r="A470" s="13"/>
      <c r="B470" s="236"/>
      <c r="C470" s="237"/>
      <c r="D470" s="226" t="s">
        <v>228</v>
      </c>
      <c r="E470" s="238" t="s">
        <v>19</v>
      </c>
      <c r="F470" s="239" t="s">
        <v>1252</v>
      </c>
      <c r="G470" s="237"/>
      <c r="H470" s="238" t="s">
        <v>19</v>
      </c>
      <c r="I470" s="240"/>
      <c r="J470" s="237"/>
      <c r="K470" s="237"/>
      <c r="L470" s="241"/>
      <c r="M470" s="242"/>
      <c r="N470" s="243"/>
      <c r="O470" s="243"/>
      <c r="P470" s="243"/>
      <c r="Q470" s="243"/>
      <c r="R470" s="243"/>
      <c r="S470" s="243"/>
      <c r="T470" s="244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5" t="s">
        <v>228</v>
      </c>
      <c r="AU470" s="245" t="s">
        <v>84</v>
      </c>
      <c r="AV470" s="13" t="s">
        <v>82</v>
      </c>
      <c r="AW470" s="13" t="s">
        <v>37</v>
      </c>
      <c r="AX470" s="13" t="s">
        <v>75</v>
      </c>
      <c r="AY470" s="245" t="s">
        <v>137</v>
      </c>
    </row>
    <row r="471" s="14" customFormat="1">
      <c r="A471" s="14"/>
      <c r="B471" s="246"/>
      <c r="C471" s="247"/>
      <c r="D471" s="226" t="s">
        <v>228</v>
      </c>
      <c r="E471" s="248" t="s">
        <v>19</v>
      </c>
      <c r="F471" s="249" t="s">
        <v>1524</v>
      </c>
      <c r="G471" s="247"/>
      <c r="H471" s="250">
        <v>160.02000000000001</v>
      </c>
      <c r="I471" s="251"/>
      <c r="J471" s="247"/>
      <c r="K471" s="247"/>
      <c r="L471" s="252"/>
      <c r="M471" s="253"/>
      <c r="N471" s="254"/>
      <c r="O471" s="254"/>
      <c r="P471" s="254"/>
      <c r="Q471" s="254"/>
      <c r="R471" s="254"/>
      <c r="S471" s="254"/>
      <c r="T471" s="255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56" t="s">
        <v>228</v>
      </c>
      <c r="AU471" s="256" t="s">
        <v>84</v>
      </c>
      <c r="AV471" s="14" t="s">
        <v>84</v>
      </c>
      <c r="AW471" s="14" t="s">
        <v>37</v>
      </c>
      <c r="AX471" s="14" t="s">
        <v>75</v>
      </c>
      <c r="AY471" s="256" t="s">
        <v>137</v>
      </c>
    </row>
    <row r="472" s="14" customFormat="1">
      <c r="A472" s="14"/>
      <c r="B472" s="246"/>
      <c r="C472" s="247"/>
      <c r="D472" s="226" t="s">
        <v>228</v>
      </c>
      <c r="E472" s="248" t="s">
        <v>19</v>
      </c>
      <c r="F472" s="249" t="s">
        <v>1516</v>
      </c>
      <c r="G472" s="247"/>
      <c r="H472" s="250">
        <v>-1.26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6" t="s">
        <v>228</v>
      </c>
      <c r="AU472" s="256" t="s">
        <v>84</v>
      </c>
      <c r="AV472" s="14" t="s">
        <v>84</v>
      </c>
      <c r="AW472" s="14" t="s">
        <v>37</v>
      </c>
      <c r="AX472" s="14" t="s">
        <v>75</v>
      </c>
      <c r="AY472" s="256" t="s">
        <v>137</v>
      </c>
    </row>
    <row r="473" s="14" customFormat="1">
      <c r="A473" s="14"/>
      <c r="B473" s="246"/>
      <c r="C473" s="247"/>
      <c r="D473" s="226" t="s">
        <v>228</v>
      </c>
      <c r="E473" s="248" t="s">
        <v>19</v>
      </c>
      <c r="F473" s="249" t="s">
        <v>1525</v>
      </c>
      <c r="G473" s="247"/>
      <c r="H473" s="250">
        <v>-19.440000000000001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228</v>
      </c>
      <c r="AU473" s="256" t="s">
        <v>84</v>
      </c>
      <c r="AV473" s="14" t="s">
        <v>84</v>
      </c>
      <c r="AW473" s="14" t="s">
        <v>37</v>
      </c>
      <c r="AX473" s="14" t="s">
        <v>75</v>
      </c>
      <c r="AY473" s="256" t="s">
        <v>137</v>
      </c>
    </row>
    <row r="474" s="14" customFormat="1">
      <c r="A474" s="14"/>
      <c r="B474" s="246"/>
      <c r="C474" s="247"/>
      <c r="D474" s="226" t="s">
        <v>228</v>
      </c>
      <c r="E474" s="248" t="s">
        <v>19</v>
      </c>
      <c r="F474" s="249" t="s">
        <v>1518</v>
      </c>
      <c r="G474" s="247"/>
      <c r="H474" s="250">
        <v>-10.44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228</v>
      </c>
      <c r="AU474" s="256" t="s">
        <v>84</v>
      </c>
      <c r="AV474" s="14" t="s">
        <v>84</v>
      </c>
      <c r="AW474" s="14" t="s">
        <v>37</v>
      </c>
      <c r="AX474" s="14" t="s">
        <v>75</v>
      </c>
      <c r="AY474" s="256" t="s">
        <v>137</v>
      </c>
    </row>
    <row r="475" s="14" customFormat="1">
      <c r="A475" s="14"/>
      <c r="B475" s="246"/>
      <c r="C475" s="247"/>
      <c r="D475" s="226" t="s">
        <v>228</v>
      </c>
      <c r="E475" s="248" t="s">
        <v>19</v>
      </c>
      <c r="F475" s="249" t="s">
        <v>1526</v>
      </c>
      <c r="G475" s="247"/>
      <c r="H475" s="250">
        <v>-5.4299999999999997</v>
      </c>
      <c r="I475" s="251"/>
      <c r="J475" s="247"/>
      <c r="K475" s="247"/>
      <c r="L475" s="252"/>
      <c r="M475" s="253"/>
      <c r="N475" s="254"/>
      <c r="O475" s="254"/>
      <c r="P475" s="254"/>
      <c r="Q475" s="254"/>
      <c r="R475" s="254"/>
      <c r="S475" s="254"/>
      <c r="T475" s="255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6" t="s">
        <v>228</v>
      </c>
      <c r="AU475" s="256" t="s">
        <v>84</v>
      </c>
      <c r="AV475" s="14" t="s">
        <v>84</v>
      </c>
      <c r="AW475" s="14" t="s">
        <v>37</v>
      </c>
      <c r="AX475" s="14" t="s">
        <v>75</v>
      </c>
      <c r="AY475" s="256" t="s">
        <v>137</v>
      </c>
    </row>
    <row r="476" s="16" customFormat="1">
      <c r="A476" s="16"/>
      <c r="B476" s="280"/>
      <c r="C476" s="281"/>
      <c r="D476" s="226" t="s">
        <v>228</v>
      </c>
      <c r="E476" s="282" t="s">
        <v>19</v>
      </c>
      <c r="F476" s="283" t="s">
        <v>1309</v>
      </c>
      <c r="G476" s="281"/>
      <c r="H476" s="284">
        <v>160.04400000000001</v>
      </c>
      <c r="I476" s="285"/>
      <c r="J476" s="281"/>
      <c r="K476" s="281"/>
      <c r="L476" s="286"/>
      <c r="M476" s="287"/>
      <c r="N476" s="288"/>
      <c r="O476" s="288"/>
      <c r="P476" s="288"/>
      <c r="Q476" s="288"/>
      <c r="R476" s="288"/>
      <c r="S476" s="288"/>
      <c r="T476" s="289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90" t="s">
        <v>228</v>
      </c>
      <c r="AU476" s="290" t="s">
        <v>84</v>
      </c>
      <c r="AV476" s="16" t="s">
        <v>151</v>
      </c>
      <c r="AW476" s="16" t="s">
        <v>37</v>
      </c>
      <c r="AX476" s="16" t="s">
        <v>75</v>
      </c>
      <c r="AY476" s="290" t="s">
        <v>137</v>
      </c>
    </row>
    <row r="477" s="15" customFormat="1">
      <c r="A477" s="15"/>
      <c r="B477" s="257"/>
      <c r="C477" s="258"/>
      <c r="D477" s="226" t="s">
        <v>228</v>
      </c>
      <c r="E477" s="259" t="s">
        <v>19</v>
      </c>
      <c r="F477" s="260" t="s">
        <v>237</v>
      </c>
      <c r="G477" s="258"/>
      <c r="H477" s="261">
        <v>356.22600000000006</v>
      </c>
      <c r="I477" s="262"/>
      <c r="J477" s="258"/>
      <c r="K477" s="258"/>
      <c r="L477" s="263"/>
      <c r="M477" s="264"/>
      <c r="N477" s="265"/>
      <c r="O477" s="265"/>
      <c r="P477" s="265"/>
      <c r="Q477" s="265"/>
      <c r="R477" s="265"/>
      <c r="S477" s="265"/>
      <c r="T477" s="266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7" t="s">
        <v>228</v>
      </c>
      <c r="AU477" s="267" t="s">
        <v>84</v>
      </c>
      <c r="AV477" s="15" t="s">
        <v>155</v>
      </c>
      <c r="AW477" s="15" t="s">
        <v>37</v>
      </c>
      <c r="AX477" s="15" t="s">
        <v>82</v>
      </c>
      <c r="AY477" s="267" t="s">
        <v>137</v>
      </c>
    </row>
    <row r="478" s="12" customFormat="1" ht="22.8" customHeight="1">
      <c r="A478" s="12"/>
      <c r="B478" s="197"/>
      <c r="C478" s="198"/>
      <c r="D478" s="199" t="s">
        <v>74</v>
      </c>
      <c r="E478" s="211" t="s">
        <v>1537</v>
      </c>
      <c r="F478" s="211" t="s">
        <v>1538</v>
      </c>
      <c r="G478" s="198"/>
      <c r="H478" s="198"/>
      <c r="I478" s="201"/>
      <c r="J478" s="212">
        <f>BK478</f>
        <v>0</v>
      </c>
      <c r="K478" s="198"/>
      <c r="L478" s="203"/>
      <c r="M478" s="204"/>
      <c r="N478" s="205"/>
      <c r="O478" s="205"/>
      <c r="P478" s="206">
        <f>SUM(P479:P837)</f>
        <v>0</v>
      </c>
      <c r="Q478" s="205"/>
      <c r="R478" s="206">
        <f>SUM(R479:R837)</f>
        <v>6.1964409199999997</v>
      </c>
      <c r="S478" s="205"/>
      <c r="T478" s="207">
        <f>SUM(T479:T837)</f>
        <v>1.3092053300000002</v>
      </c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R478" s="208" t="s">
        <v>84</v>
      </c>
      <c r="AT478" s="209" t="s">
        <v>74</v>
      </c>
      <c r="AU478" s="209" t="s">
        <v>82</v>
      </c>
      <c r="AY478" s="208" t="s">
        <v>137</v>
      </c>
      <c r="BK478" s="210">
        <f>SUM(BK479:BK837)</f>
        <v>0</v>
      </c>
    </row>
    <row r="479" s="2" customFormat="1" ht="16.5" customHeight="1">
      <c r="A479" s="39"/>
      <c r="B479" s="40"/>
      <c r="C479" s="213" t="s">
        <v>493</v>
      </c>
      <c r="D479" s="213" t="s">
        <v>140</v>
      </c>
      <c r="E479" s="214" t="s">
        <v>1539</v>
      </c>
      <c r="F479" s="215" t="s">
        <v>1540</v>
      </c>
      <c r="G479" s="216" t="s">
        <v>1244</v>
      </c>
      <c r="H479" s="217">
        <v>4223.2430000000004</v>
      </c>
      <c r="I479" s="218"/>
      <c r="J479" s="219">
        <f>ROUND(I479*H479,2)</f>
        <v>0</v>
      </c>
      <c r="K479" s="215" t="s">
        <v>282</v>
      </c>
      <c r="L479" s="45"/>
      <c r="M479" s="220" t="s">
        <v>19</v>
      </c>
      <c r="N479" s="221" t="s">
        <v>46</v>
      </c>
      <c r="O479" s="85"/>
      <c r="P479" s="222">
        <f>O479*H479</f>
        <v>0</v>
      </c>
      <c r="Q479" s="222">
        <v>0.001</v>
      </c>
      <c r="R479" s="222">
        <f>Q479*H479</f>
        <v>4.2232430000000001</v>
      </c>
      <c r="S479" s="222">
        <v>0.00031</v>
      </c>
      <c r="T479" s="223">
        <f>S479*H479</f>
        <v>1.3092053300000002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24" t="s">
        <v>189</v>
      </c>
      <c r="AT479" s="224" t="s">
        <v>140</v>
      </c>
      <c r="AU479" s="224" t="s">
        <v>84</v>
      </c>
      <c r="AY479" s="18" t="s">
        <v>137</v>
      </c>
      <c r="BE479" s="225">
        <f>IF(N479="základní",J479,0)</f>
        <v>0</v>
      </c>
      <c r="BF479" s="225">
        <f>IF(N479="snížená",J479,0)</f>
        <v>0</v>
      </c>
      <c r="BG479" s="225">
        <f>IF(N479="zákl. přenesená",J479,0)</f>
        <v>0</v>
      </c>
      <c r="BH479" s="225">
        <f>IF(N479="sníž. přenesená",J479,0)</f>
        <v>0</v>
      </c>
      <c r="BI479" s="225">
        <f>IF(N479="nulová",J479,0)</f>
        <v>0</v>
      </c>
      <c r="BJ479" s="18" t="s">
        <v>82</v>
      </c>
      <c r="BK479" s="225">
        <f>ROUND(I479*H479,2)</f>
        <v>0</v>
      </c>
      <c r="BL479" s="18" t="s">
        <v>189</v>
      </c>
      <c r="BM479" s="224" t="s">
        <v>1541</v>
      </c>
    </row>
    <row r="480" s="2" customFormat="1">
      <c r="A480" s="39"/>
      <c r="B480" s="40"/>
      <c r="C480" s="41"/>
      <c r="D480" s="268" t="s">
        <v>284</v>
      </c>
      <c r="E480" s="41"/>
      <c r="F480" s="269" t="s">
        <v>1542</v>
      </c>
      <c r="G480" s="41"/>
      <c r="H480" s="41"/>
      <c r="I480" s="228"/>
      <c r="J480" s="41"/>
      <c r="K480" s="41"/>
      <c r="L480" s="45"/>
      <c r="M480" s="229"/>
      <c r="N480" s="230"/>
      <c r="O480" s="85"/>
      <c r="P480" s="85"/>
      <c r="Q480" s="85"/>
      <c r="R480" s="85"/>
      <c r="S480" s="85"/>
      <c r="T480" s="86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284</v>
      </c>
      <c r="AU480" s="18" t="s">
        <v>84</v>
      </c>
    </row>
    <row r="481" s="13" customFormat="1">
      <c r="A481" s="13"/>
      <c r="B481" s="236"/>
      <c r="C481" s="237"/>
      <c r="D481" s="226" t="s">
        <v>228</v>
      </c>
      <c r="E481" s="238" t="s">
        <v>19</v>
      </c>
      <c r="F481" s="239" t="s">
        <v>1543</v>
      </c>
      <c r="G481" s="237"/>
      <c r="H481" s="238" t="s">
        <v>19</v>
      </c>
      <c r="I481" s="240"/>
      <c r="J481" s="237"/>
      <c r="K481" s="237"/>
      <c r="L481" s="241"/>
      <c r="M481" s="242"/>
      <c r="N481" s="243"/>
      <c r="O481" s="243"/>
      <c r="P481" s="243"/>
      <c r="Q481" s="243"/>
      <c r="R481" s="243"/>
      <c r="S481" s="243"/>
      <c r="T481" s="244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5" t="s">
        <v>228</v>
      </c>
      <c r="AU481" s="245" t="s">
        <v>84</v>
      </c>
      <c r="AV481" s="13" t="s">
        <v>82</v>
      </c>
      <c r="AW481" s="13" t="s">
        <v>37</v>
      </c>
      <c r="AX481" s="13" t="s">
        <v>75</v>
      </c>
      <c r="AY481" s="245" t="s">
        <v>137</v>
      </c>
    </row>
    <row r="482" s="13" customFormat="1">
      <c r="A482" s="13"/>
      <c r="B482" s="236"/>
      <c r="C482" s="237"/>
      <c r="D482" s="226" t="s">
        <v>228</v>
      </c>
      <c r="E482" s="238" t="s">
        <v>19</v>
      </c>
      <c r="F482" s="239" t="s">
        <v>1247</v>
      </c>
      <c r="G482" s="237"/>
      <c r="H482" s="238" t="s">
        <v>19</v>
      </c>
      <c r="I482" s="240"/>
      <c r="J482" s="237"/>
      <c r="K482" s="237"/>
      <c r="L482" s="241"/>
      <c r="M482" s="242"/>
      <c r="N482" s="243"/>
      <c r="O482" s="243"/>
      <c r="P482" s="243"/>
      <c r="Q482" s="243"/>
      <c r="R482" s="243"/>
      <c r="S482" s="243"/>
      <c r="T482" s="244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5" t="s">
        <v>228</v>
      </c>
      <c r="AU482" s="245" t="s">
        <v>84</v>
      </c>
      <c r="AV482" s="13" t="s">
        <v>82</v>
      </c>
      <c r="AW482" s="13" t="s">
        <v>37</v>
      </c>
      <c r="AX482" s="13" t="s">
        <v>75</v>
      </c>
      <c r="AY482" s="245" t="s">
        <v>137</v>
      </c>
    </row>
    <row r="483" s="14" customFormat="1">
      <c r="A483" s="14"/>
      <c r="B483" s="246"/>
      <c r="C483" s="247"/>
      <c r="D483" s="226" t="s">
        <v>228</v>
      </c>
      <c r="E483" s="248" t="s">
        <v>19</v>
      </c>
      <c r="F483" s="249" t="s">
        <v>1349</v>
      </c>
      <c r="G483" s="247"/>
      <c r="H483" s="250">
        <v>126.23</v>
      </c>
      <c r="I483" s="251"/>
      <c r="J483" s="247"/>
      <c r="K483" s="247"/>
      <c r="L483" s="252"/>
      <c r="M483" s="253"/>
      <c r="N483" s="254"/>
      <c r="O483" s="254"/>
      <c r="P483" s="254"/>
      <c r="Q483" s="254"/>
      <c r="R483" s="254"/>
      <c r="S483" s="254"/>
      <c r="T483" s="255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6" t="s">
        <v>228</v>
      </c>
      <c r="AU483" s="256" t="s">
        <v>84</v>
      </c>
      <c r="AV483" s="14" t="s">
        <v>84</v>
      </c>
      <c r="AW483" s="14" t="s">
        <v>37</v>
      </c>
      <c r="AX483" s="14" t="s">
        <v>75</v>
      </c>
      <c r="AY483" s="256" t="s">
        <v>137</v>
      </c>
    </row>
    <row r="484" s="14" customFormat="1">
      <c r="A484" s="14"/>
      <c r="B484" s="246"/>
      <c r="C484" s="247"/>
      <c r="D484" s="226" t="s">
        <v>228</v>
      </c>
      <c r="E484" s="248" t="s">
        <v>19</v>
      </c>
      <c r="F484" s="249" t="s">
        <v>1350</v>
      </c>
      <c r="G484" s="247"/>
      <c r="H484" s="250">
        <v>47.789999999999999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228</v>
      </c>
      <c r="AU484" s="256" t="s">
        <v>84</v>
      </c>
      <c r="AV484" s="14" t="s">
        <v>84</v>
      </c>
      <c r="AW484" s="14" t="s">
        <v>37</v>
      </c>
      <c r="AX484" s="14" t="s">
        <v>75</v>
      </c>
      <c r="AY484" s="256" t="s">
        <v>137</v>
      </c>
    </row>
    <row r="485" s="14" customFormat="1">
      <c r="A485" s="14"/>
      <c r="B485" s="246"/>
      <c r="C485" s="247"/>
      <c r="D485" s="226" t="s">
        <v>228</v>
      </c>
      <c r="E485" s="248" t="s">
        <v>19</v>
      </c>
      <c r="F485" s="249" t="s">
        <v>1351</v>
      </c>
      <c r="G485" s="247"/>
      <c r="H485" s="250">
        <v>211.91</v>
      </c>
      <c r="I485" s="251"/>
      <c r="J485" s="247"/>
      <c r="K485" s="247"/>
      <c r="L485" s="252"/>
      <c r="M485" s="253"/>
      <c r="N485" s="254"/>
      <c r="O485" s="254"/>
      <c r="P485" s="254"/>
      <c r="Q485" s="254"/>
      <c r="R485" s="254"/>
      <c r="S485" s="254"/>
      <c r="T485" s="25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6" t="s">
        <v>228</v>
      </c>
      <c r="AU485" s="256" t="s">
        <v>84</v>
      </c>
      <c r="AV485" s="14" t="s">
        <v>84</v>
      </c>
      <c r="AW485" s="14" t="s">
        <v>37</v>
      </c>
      <c r="AX485" s="14" t="s">
        <v>75</v>
      </c>
      <c r="AY485" s="256" t="s">
        <v>137</v>
      </c>
    </row>
    <row r="486" s="14" customFormat="1">
      <c r="A486" s="14"/>
      <c r="B486" s="246"/>
      <c r="C486" s="247"/>
      <c r="D486" s="226" t="s">
        <v>228</v>
      </c>
      <c r="E486" s="248" t="s">
        <v>19</v>
      </c>
      <c r="F486" s="249" t="s">
        <v>1352</v>
      </c>
      <c r="G486" s="247"/>
      <c r="H486" s="250">
        <v>77.939999999999998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228</v>
      </c>
      <c r="AU486" s="256" t="s">
        <v>84</v>
      </c>
      <c r="AV486" s="14" t="s">
        <v>84</v>
      </c>
      <c r="AW486" s="14" t="s">
        <v>37</v>
      </c>
      <c r="AX486" s="14" t="s">
        <v>75</v>
      </c>
      <c r="AY486" s="256" t="s">
        <v>137</v>
      </c>
    </row>
    <row r="487" s="16" customFormat="1">
      <c r="A487" s="16"/>
      <c r="B487" s="280"/>
      <c r="C487" s="281"/>
      <c r="D487" s="226" t="s">
        <v>228</v>
      </c>
      <c r="E487" s="282" t="s">
        <v>19</v>
      </c>
      <c r="F487" s="283" t="s">
        <v>1309</v>
      </c>
      <c r="G487" s="281"/>
      <c r="H487" s="284">
        <v>463.87</v>
      </c>
      <c r="I487" s="285"/>
      <c r="J487" s="281"/>
      <c r="K487" s="281"/>
      <c r="L487" s="286"/>
      <c r="M487" s="287"/>
      <c r="N487" s="288"/>
      <c r="O487" s="288"/>
      <c r="P487" s="288"/>
      <c r="Q487" s="288"/>
      <c r="R487" s="288"/>
      <c r="S487" s="288"/>
      <c r="T487" s="289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T487" s="290" t="s">
        <v>228</v>
      </c>
      <c r="AU487" s="290" t="s">
        <v>84</v>
      </c>
      <c r="AV487" s="16" t="s">
        <v>151</v>
      </c>
      <c r="AW487" s="16" t="s">
        <v>37</v>
      </c>
      <c r="AX487" s="16" t="s">
        <v>75</v>
      </c>
      <c r="AY487" s="290" t="s">
        <v>137</v>
      </c>
    </row>
    <row r="488" s="13" customFormat="1">
      <c r="A488" s="13"/>
      <c r="B488" s="236"/>
      <c r="C488" s="237"/>
      <c r="D488" s="226" t="s">
        <v>228</v>
      </c>
      <c r="E488" s="238" t="s">
        <v>19</v>
      </c>
      <c r="F488" s="239" t="s">
        <v>1251</v>
      </c>
      <c r="G488" s="237"/>
      <c r="H488" s="238" t="s">
        <v>19</v>
      </c>
      <c r="I488" s="240"/>
      <c r="J488" s="237"/>
      <c r="K488" s="237"/>
      <c r="L488" s="241"/>
      <c r="M488" s="242"/>
      <c r="N488" s="243"/>
      <c r="O488" s="243"/>
      <c r="P488" s="243"/>
      <c r="Q488" s="243"/>
      <c r="R488" s="243"/>
      <c r="S488" s="243"/>
      <c r="T488" s="244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5" t="s">
        <v>228</v>
      </c>
      <c r="AU488" s="245" t="s">
        <v>84</v>
      </c>
      <c r="AV488" s="13" t="s">
        <v>82</v>
      </c>
      <c r="AW488" s="13" t="s">
        <v>37</v>
      </c>
      <c r="AX488" s="13" t="s">
        <v>75</v>
      </c>
      <c r="AY488" s="245" t="s">
        <v>137</v>
      </c>
    </row>
    <row r="489" s="14" customFormat="1">
      <c r="A489" s="14"/>
      <c r="B489" s="246"/>
      <c r="C489" s="247"/>
      <c r="D489" s="226" t="s">
        <v>228</v>
      </c>
      <c r="E489" s="248" t="s">
        <v>19</v>
      </c>
      <c r="F489" s="249" t="s">
        <v>1354</v>
      </c>
      <c r="G489" s="247"/>
      <c r="H489" s="250">
        <v>115.7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228</v>
      </c>
      <c r="AU489" s="256" t="s">
        <v>84</v>
      </c>
      <c r="AV489" s="14" t="s">
        <v>84</v>
      </c>
      <c r="AW489" s="14" t="s">
        <v>37</v>
      </c>
      <c r="AX489" s="14" t="s">
        <v>75</v>
      </c>
      <c r="AY489" s="256" t="s">
        <v>137</v>
      </c>
    </row>
    <row r="490" s="14" customFormat="1">
      <c r="A490" s="14"/>
      <c r="B490" s="246"/>
      <c r="C490" s="247"/>
      <c r="D490" s="226" t="s">
        <v>228</v>
      </c>
      <c r="E490" s="248" t="s">
        <v>19</v>
      </c>
      <c r="F490" s="249" t="s">
        <v>1355</v>
      </c>
      <c r="G490" s="247"/>
      <c r="H490" s="250">
        <v>427.63</v>
      </c>
      <c r="I490" s="251"/>
      <c r="J490" s="247"/>
      <c r="K490" s="247"/>
      <c r="L490" s="252"/>
      <c r="M490" s="253"/>
      <c r="N490" s="254"/>
      <c r="O490" s="254"/>
      <c r="P490" s="254"/>
      <c r="Q490" s="254"/>
      <c r="R490" s="254"/>
      <c r="S490" s="254"/>
      <c r="T490" s="25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6" t="s">
        <v>228</v>
      </c>
      <c r="AU490" s="256" t="s">
        <v>84</v>
      </c>
      <c r="AV490" s="14" t="s">
        <v>84</v>
      </c>
      <c r="AW490" s="14" t="s">
        <v>37</v>
      </c>
      <c r="AX490" s="14" t="s">
        <v>75</v>
      </c>
      <c r="AY490" s="256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1356</v>
      </c>
      <c r="G491" s="247"/>
      <c r="H491" s="250">
        <v>68.079999999999998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4" customFormat="1">
      <c r="A492" s="14"/>
      <c r="B492" s="246"/>
      <c r="C492" s="247"/>
      <c r="D492" s="226" t="s">
        <v>228</v>
      </c>
      <c r="E492" s="248" t="s">
        <v>19</v>
      </c>
      <c r="F492" s="249" t="s">
        <v>1357</v>
      </c>
      <c r="G492" s="247"/>
      <c r="H492" s="250">
        <v>71.810000000000002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6" t="s">
        <v>228</v>
      </c>
      <c r="AU492" s="256" t="s">
        <v>84</v>
      </c>
      <c r="AV492" s="14" t="s">
        <v>84</v>
      </c>
      <c r="AW492" s="14" t="s">
        <v>37</v>
      </c>
      <c r="AX492" s="14" t="s">
        <v>75</v>
      </c>
      <c r="AY492" s="256" t="s">
        <v>137</v>
      </c>
    </row>
    <row r="493" s="14" customFormat="1">
      <c r="A493" s="14"/>
      <c r="B493" s="246"/>
      <c r="C493" s="247"/>
      <c r="D493" s="226" t="s">
        <v>228</v>
      </c>
      <c r="E493" s="248" t="s">
        <v>19</v>
      </c>
      <c r="F493" s="249" t="s">
        <v>1358</v>
      </c>
      <c r="G493" s="247"/>
      <c r="H493" s="250">
        <v>104.24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6" t="s">
        <v>228</v>
      </c>
      <c r="AU493" s="256" t="s">
        <v>84</v>
      </c>
      <c r="AV493" s="14" t="s">
        <v>84</v>
      </c>
      <c r="AW493" s="14" t="s">
        <v>37</v>
      </c>
      <c r="AX493" s="14" t="s">
        <v>75</v>
      </c>
      <c r="AY493" s="256" t="s">
        <v>137</v>
      </c>
    </row>
    <row r="494" s="16" customFormat="1">
      <c r="A494" s="16"/>
      <c r="B494" s="280"/>
      <c r="C494" s="281"/>
      <c r="D494" s="226" t="s">
        <v>228</v>
      </c>
      <c r="E494" s="282" t="s">
        <v>19</v>
      </c>
      <c r="F494" s="283" t="s">
        <v>1309</v>
      </c>
      <c r="G494" s="281"/>
      <c r="H494" s="284">
        <v>787.46000000000004</v>
      </c>
      <c r="I494" s="285"/>
      <c r="J494" s="281"/>
      <c r="K494" s="281"/>
      <c r="L494" s="286"/>
      <c r="M494" s="287"/>
      <c r="N494" s="288"/>
      <c r="O494" s="288"/>
      <c r="P494" s="288"/>
      <c r="Q494" s="288"/>
      <c r="R494" s="288"/>
      <c r="S494" s="288"/>
      <c r="T494" s="289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T494" s="290" t="s">
        <v>228</v>
      </c>
      <c r="AU494" s="290" t="s">
        <v>84</v>
      </c>
      <c r="AV494" s="16" t="s">
        <v>151</v>
      </c>
      <c r="AW494" s="16" t="s">
        <v>37</v>
      </c>
      <c r="AX494" s="16" t="s">
        <v>75</v>
      </c>
      <c r="AY494" s="290" t="s">
        <v>137</v>
      </c>
    </row>
    <row r="495" s="13" customFormat="1">
      <c r="A495" s="13"/>
      <c r="B495" s="236"/>
      <c r="C495" s="237"/>
      <c r="D495" s="226" t="s">
        <v>228</v>
      </c>
      <c r="E495" s="238" t="s">
        <v>19</v>
      </c>
      <c r="F495" s="239" t="s">
        <v>1544</v>
      </c>
      <c r="G495" s="237"/>
      <c r="H495" s="238" t="s">
        <v>19</v>
      </c>
      <c r="I495" s="240"/>
      <c r="J495" s="237"/>
      <c r="K495" s="237"/>
      <c r="L495" s="241"/>
      <c r="M495" s="242"/>
      <c r="N495" s="243"/>
      <c r="O495" s="243"/>
      <c r="P495" s="243"/>
      <c r="Q495" s="243"/>
      <c r="R495" s="243"/>
      <c r="S495" s="243"/>
      <c r="T495" s="244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5" t="s">
        <v>228</v>
      </c>
      <c r="AU495" s="245" t="s">
        <v>84</v>
      </c>
      <c r="AV495" s="13" t="s">
        <v>82</v>
      </c>
      <c r="AW495" s="13" t="s">
        <v>37</v>
      </c>
      <c r="AX495" s="13" t="s">
        <v>75</v>
      </c>
      <c r="AY495" s="245" t="s">
        <v>137</v>
      </c>
    </row>
    <row r="496" s="13" customFormat="1">
      <c r="A496" s="13"/>
      <c r="B496" s="236"/>
      <c r="C496" s="237"/>
      <c r="D496" s="226" t="s">
        <v>228</v>
      </c>
      <c r="E496" s="238" t="s">
        <v>19</v>
      </c>
      <c r="F496" s="239" t="s">
        <v>1247</v>
      </c>
      <c r="G496" s="237"/>
      <c r="H496" s="238" t="s">
        <v>19</v>
      </c>
      <c r="I496" s="240"/>
      <c r="J496" s="237"/>
      <c r="K496" s="237"/>
      <c r="L496" s="241"/>
      <c r="M496" s="242"/>
      <c r="N496" s="243"/>
      <c r="O496" s="243"/>
      <c r="P496" s="243"/>
      <c r="Q496" s="243"/>
      <c r="R496" s="243"/>
      <c r="S496" s="243"/>
      <c r="T496" s="244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5" t="s">
        <v>228</v>
      </c>
      <c r="AU496" s="245" t="s">
        <v>84</v>
      </c>
      <c r="AV496" s="13" t="s">
        <v>82</v>
      </c>
      <c r="AW496" s="13" t="s">
        <v>37</v>
      </c>
      <c r="AX496" s="13" t="s">
        <v>75</v>
      </c>
      <c r="AY496" s="245" t="s">
        <v>137</v>
      </c>
    </row>
    <row r="497" s="13" customFormat="1">
      <c r="A497" s="13"/>
      <c r="B497" s="236"/>
      <c r="C497" s="237"/>
      <c r="D497" s="226" t="s">
        <v>228</v>
      </c>
      <c r="E497" s="238" t="s">
        <v>19</v>
      </c>
      <c r="F497" s="239" t="s">
        <v>1438</v>
      </c>
      <c r="G497" s="237"/>
      <c r="H497" s="238" t="s">
        <v>19</v>
      </c>
      <c r="I497" s="240"/>
      <c r="J497" s="237"/>
      <c r="K497" s="237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228</v>
      </c>
      <c r="AU497" s="245" t="s">
        <v>84</v>
      </c>
      <c r="AV497" s="13" t="s">
        <v>82</v>
      </c>
      <c r="AW497" s="13" t="s">
        <v>37</v>
      </c>
      <c r="AX497" s="13" t="s">
        <v>75</v>
      </c>
      <c r="AY497" s="245" t="s">
        <v>137</v>
      </c>
    </row>
    <row r="498" s="14" customFormat="1">
      <c r="A498" s="14"/>
      <c r="B498" s="246"/>
      <c r="C498" s="247"/>
      <c r="D498" s="226" t="s">
        <v>228</v>
      </c>
      <c r="E498" s="248" t="s">
        <v>19</v>
      </c>
      <c r="F498" s="249" t="s">
        <v>1545</v>
      </c>
      <c r="G498" s="247"/>
      <c r="H498" s="250">
        <v>89.259</v>
      </c>
      <c r="I498" s="251"/>
      <c r="J498" s="247"/>
      <c r="K498" s="247"/>
      <c r="L498" s="252"/>
      <c r="M498" s="253"/>
      <c r="N498" s="254"/>
      <c r="O498" s="254"/>
      <c r="P498" s="254"/>
      <c r="Q498" s="254"/>
      <c r="R498" s="254"/>
      <c r="S498" s="254"/>
      <c r="T498" s="25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6" t="s">
        <v>228</v>
      </c>
      <c r="AU498" s="256" t="s">
        <v>84</v>
      </c>
      <c r="AV498" s="14" t="s">
        <v>84</v>
      </c>
      <c r="AW498" s="14" t="s">
        <v>37</v>
      </c>
      <c r="AX498" s="14" t="s">
        <v>75</v>
      </c>
      <c r="AY498" s="256" t="s">
        <v>137</v>
      </c>
    </row>
    <row r="499" s="13" customFormat="1">
      <c r="A499" s="13"/>
      <c r="B499" s="236"/>
      <c r="C499" s="237"/>
      <c r="D499" s="226" t="s">
        <v>228</v>
      </c>
      <c r="E499" s="238" t="s">
        <v>19</v>
      </c>
      <c r="F499" s="239" t="s">
        <v>1546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228</v>
      </c>
      <c r="AU499" s="245" t="s">
        <v>84</v>
      </c>
      <c r="AV499" s="13" t="s">
        <v>82</v>
      </c>
      <c r="AW499" s="13" t="s">
        <v>37</v>
      </c>
      <c r="AX499" s="13" t="s">
        <v>75</v>
      </c>
      <c r="AY499" s="245" t="s">
        <v>137</v>
      </c>
    </row>
    <row r="500" s="14" customFormat="1">
      <c r="A500" s="14"/>
      <c r="B500" s="246"/>
      <c r="C500" s="247"/>
      <c r="D500" s="226" t="s">
        <v>228</v>
      </c>
      <c r="E500" s="248" t="s">
        <v>19</v>
      </c>
      <c r="F500" s="249" t="s">
        <v>1547</v>
      </c>
      <c r="G500" s="247"/>
      <c r="H500" s="250">
        <v>10.380000000000001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37</v>
      </c>
      <c r="AX500" s="14" t="s">
        <v>75</v>
      </c>
      <c r="AY500" s="256" t="s">
        <v>137</v>
      </c>
    </row>
    <row r="501" s="13" customFormat="1">
      <c r="A501" s="13"/>
      <c r="B501" s="236"/>
      <c r="C501" s="237"/>
      <c r="D501" s="226" t="s">
        <v>228</v>
      </c>
      <c r="E501" s="238" t="s">
        <v>19</v>
      </c>
      <c r="F501" s="239" t="s">
        <v>1548</v>
      </c>
      <c r="G501" s="237"/>
      <c r="H501" s="238" t="s">
        <v>19</v>
      </c>
      <c r="I501" s="240"/>
      <c r="J501" s="237"/>
      <c r="K501" s="237"/>
      <c r="L501" s="241"/>
      <c r="M501" s="242"/>
      <c r="N501" s="243"/>
      <c r="O501" s="243"/>
      <c r="P501" s="243"/>
      <c r="Q501" s="243"/>
      <c r="R501" s="243"/>
      <c r="S501" s="243"/>
      <c r="T501" s="244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5" t="s">
        <v>228</v>
      </c>
      <c r="AU501" s="245" t="s">
        <v>84</v>
      </c>
      <c r="AV501" s="13" t="s">
        <v>82</v>
      </c>
      <c r="AW501" s="13" t="s">
        <v>37</v>
      </c>
      <c r="AX501" s="13" t="s">
        <v>75</v>
      </c>
      <c r="AY501" s="245" t="s">
        <v>137</v>
      </c>
    </row>
    <row r="502" s="14" customFormat="1">
      <c r="A502" s="14"/>
      <c r="B502" s="246"/>
      <c r="C502" s="247"/>
      <c r="D502" s="226" t="s">
        <v>228</v>
      </c>
      <c r="E502" s="248" t="s">
        <v>19</v>
      </c>
      <c r="F502" s="249" t="s">
        <v>1549</v>
      </c>
      <c r="G502" s="247"/>
      <c r="H502" s="250">
        <v>23.07</v>
      </c>
      <c r="I502" s="251"/>
      <c r="J502" s="247"/>
      <c r="K502" s="247"/>
      <c r="L502" s="252"/>
      <c r="M502" s="253"/>
      <c r="N502" s="254"/>
      <c r="O502" s="254"/>
      <c r="P502" s="254"/>
      <c r="Q502" s="254"/>
      <c r="R502" s="254"/>
      <c r="S502" s="254"/>
      <c r="T502" s="25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6" t="s">
        <v>228</v>
      </c>
      <c r="AU502" s="256" t="s">
        <v>84</v>
      </c>
      <c r="AV502" s="14" t="s">
        <v>84</v>
      </c>
      <c r="AW502" s="14" t="s">
        <v>37</v>
      </c>
      <c r="AX502" s="14" t="s">
        <v>75</v>
      </c>
      <c r="AY502" s="256" t="s">
        <v>137</v>
      </c>
    </row>
    <row r="503" s="13" customFormat="1">
      <c r="A503" s="13"/>
      <c r="B503" s="236"/>
      <c r="C503" s="237"/>
      <c r="D503" s="226" t="s">
        <v>228</v>
      </c>
      <c r="E503" s="238" t="s">
        <v>19</v>
      </c>
      <c r="F503" s="239" t="s">
        <v>1550</v>
      </c>
      <c r="G503" s="237"/>
      <c r="H503" s="238" t="s">
        <v>19</v>
      </c>
      <c r="I503" s="240"/>
      <c r="J503" s="237"/>
      <c r="K503" s="237"/>
      <c r="L503" s="241"/>
      <c r="M503" s="242"/>
      <c r="N503" s="243"/>
      <c r="O503" s="243"/>
      <c r="P503" s="243"/>
      <c r="Q503" s="243"/>
      <c r="R503" s="243"/>
      <c r="S503" s="243"/>
      <c r="T503" s="244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5" t="s">
        <v>228</v>
      </c>
      <c r="AU503" s="245" t="s">
        <v>84</v>
      </c>
      <c r="AV503" s="13" t="s">
        <v>82</v>
      </c>
      <c r="AW503" s="13" t="s">
        <v>37</v>
      </c>
      <c r="AX503" s="13" t="s">
        <v>75</v>
      </c>
      <c r="AY503" s="245" t="s">
        <v>137</v>
      </c>
    </row>
    <row r="504" s="14" customFormat="1">
      <c r="A504" s="14"/>
      <c r="B504" s="246"/>
      <c r="C504" s="247"/>
      <c r="D504" s="226" t="s">
        <v>228</v>
      </c>
      <c r="E504" s="248" t="s">
        <v>19</v>
      </c>
      <c r="F504" s="249" t="s">
        <v>1551</v>
      </c>
      <c r="G504" s="247"/>
      <c r="H504" s="250">
        <v>6.1200000000000001</v>
      </c>
      <c r="I504" s="251"/>
      <c r="J504" s="247"/>
      <c r="K504" s="247"/>
      <c r="L504" s="252"/>
      <c r="M504" s="253"/>
      <c r="N504" s="254"/>
      <c r="O504" s="254"/>
      <c r="P504" s="254"/>
      <c r="Q504" s="254"/>
      <c r="R504" s="254"/>
      <c r="S504" s="254"/>
      <c r="T504" s="255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56" t="s">
        <v>228</v>
      </c>
      <c r="AU504" s="256" t="s">
        <v>84</v>
      </c>
      <c r="AV504" s="14" t="s">
        <v>84</v>
      </c>
      <c r="AW504" s="14" t="s">
        <v>37</v>
      </c>
      <c r="AX504" s="14" t="s">
        <v>75</v>
      </c>
      <c r="AY504" s="256" t="s">
        <v>137</v>
      </c>
    </row>
    <row r="505" s="13" customFormat="1">
      <c r="A505" s="13"/>
      <c r="B505" s="236"/>
      <c r="C505" s="237"/>
      <c r="D505" s="226" t="s">
        <v>228</v>
      </c>
      <c r="E505" s="238" t="s">
        <v>19</v>
      </c>
      <c r="F505" s="239" t="s">
        <v>1552</v>
      </c>
      <c r="G505" s="237"/>
      <c r="H505" s="238" t="s">
        <v>19</v>
      </c>
      <c r="I505" s="240"/>
      <c r="J505" s="237"/>
      <c r="K505" s="237"/>
      <c r="L505" s="241"/>
      <c r="M505" s="242"/>
      <c r="N505" s="243"/>
      <c r="O505" s="243"/>
      <c r="P505" s="243"/>
      <c r="Q505" s="243"/>
      <c r="R505" s="243"/>
      <c r="S505" s="243"/>
      <c r="T505" s="244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5" t="s">
        <v>228</v>
      </c>
      <c r="AU505" s="245" t="s">
        <v>84</v>
      </c>
      <c r="AV505" s="13" t="s">
        <v>82</v>
      </c>
      <c r="AW505" s="13" t="s">
        <v>37</v>
      </c>
      <c r="AX505" s="13" t="s">
        <v>75</v>
      </c>
      <c r="AY505" s="245" t="s">
        <v>137</v>
      </c>
    </row>
    <row r="506" s="14" customFormat="1">
      <c r="A506" s="14"/>
      <c r="B506" s="246"/>
      <c r="C506" s="247"/>
      <c r="D506" s="226" t="s">
        <v>228</v>
      </c>
      <c r="E506" s="248" t="s">
        <v>19</v>
      </c>
      <c r="F506" s="249" t="s">
        <v>1553</v>
      </c>
      <c r="G506" s="247"/>
      <c r="H506" s="250">
        <v>5.9100000000000001</v>
      </c>
      <c r="I506" s="251"/>
      <c r="J506" s="247"/>
      <c r="K506" s="247"/>
      <c r="L506" s="252"/>
      <c r="M506" s="253"/>
      <c r="N506" s="254"/>
      <c r="O506" s="254"/>
      <c r="P506" s="254"/>
      <c r="Q506" s="254"/>
      <c r="R506" s="254"/>
      <c r="S506" s="254"/>
      <c r="T506" s="25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6" t="s">
        <v>228</v>
      </c>
      <c r="AU506" s="256" t="s">
        <v>84</v>
      </c>
      <c r="AV506" s="14" t="s">
        <v>84</v>
      </c>
      <c r="AW506" s="14" t="s">
        <v>37</v>
      </c>
      <c r="AX506" s="14" t="s">
        <v>75</v>
      </c>
      <c r="AY506" s="256" t="s">
        <v>137</v>
      </c>
    </row>
    <row r="507" s="13" customFormat="1">
      <c r="A507" s="13"/>
      <c r="B507" s="236"/>
      <c r="C507" s="237"/>
      <c r="D507" s="226" t="s">
        <v>228</v>
      </c>
      <c r="E507" s="238" t="s">
        <v>19</v>
      </c>
      <c r="F507" s="239" t="s">
        <v>1554</v>
      </c>
      <c r="G507" s="237"/>
      <c r="H507" s="238" t="s">
        <v>19</v>
      </c>
      <c r="I507" s="240"/>
      <c r="J507" s="237"/>
      <c r="K507" s="237"/>
      <c r="L507" s="241"/>
      <c r="M507" s="242"/>
      <c r="N507" s="243"/>
      <c r="O507" s="243"/>
      <c r="P507" s="243"/>
      <c r="Q507" s="243"/>
      <c r="R507" s="243"/>
      <c r="S507" s="243"/>
      <c r="T507" s="244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5" t="s">
        <v>228</v>
      </c>
      <c r="AU507" s="245" t="s">
        <v>84</v>
      </c>
      <c r="AV507" s="13" t="s">
        <v>82</v>
      </c>
      <c r="AW507" s="13" t="s">
        <v>37</v>
      </c>
      <c r="AX507" s="13" t="s">
        <v>75</v>
      </c>
      <c r="AY507" s="245" t="s">
        <v>137</v>
      </c>
    </row>
    <row r="508" s="14" customFormat="1">
      <c r="A508" s="14"/>
      <c r="B508" s="246"/>
      <c r="C508" s="247"/>
      <c r="D508" s="226" t="s">
        <v>228</v>
      </c>
      <c r="E508" s="248" t="s">
        <v>19</v>
      </c>
      <c r="F508" s="249" t="s">
        <v>1555</v>
      </c>
      <c r="G508" s="247"/>
      <c r="H508" s="250">
        <v>51.299999999999997</v>
      </c>
      <c r="I508" s="251"/>
      <c r="J508" s="247"/>
      <c r="K508" s="247"/>
      <c r="L508" s="252"/>
      <c r="M508" s="253"/>
      <c r="N508" s="254"/>
      <c r="O508" s="254"/>
      <c r="P508" s="254"/>
      <c r="Q508" s="254"/>
      <c r="R508" s="254"/>
      <c r="S508" s="254"/>
      <c r="T508" s="255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56" t="s">
        <v>228</v>
      </c>
      <c r="AU508" s="256" t="s">
        <v>84</v>
      </c>
      <c r="AV508" s="14" t="s">
        <v>84</v>
      </c>
      <c r="AW508" s="14" t="s">
        <v>37</v>
      </c>
      <c r="AX508" s="14" t="s">
        <v>75</v>
      </c>
      <c r="AY508" s="256" t="s">
        <v>137</v>
      </c>
    </row>
    <row r="509" s="13" customFormat="1">
      <c r="A509" s="13"/>
      <c r="B509" s="236"/>
      <c r="C509" s="237"/>
      <c r="D509" s="226" t="s">
        <v>228</v>
      </c>
      <c r="E509" s="238" t="s">
        <v>19</v>
      </c>
      <c r="F509" s="239" t="s">
        <v>1556</v>
      </c>
      <c r="G509" s="237"/>
      <c r="H509" s="238" t="s">
        <v>19</v>
      </c>
      <c r="I509" s="240"/>
      <c r="J509" s="237"/>
      <c r="K509" s="237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228</v>
      </c>
      <c r="AU509" s="245" t="s">
        <v>84</v>
      </c>
      <c r="AV509" s="13" t="s">
        <v>82</v>
      </c>
      <c r="AW509" s="13" t="s">
        <v>37</v>
      </c>
      <c r="AX509" s="13" t="s">
        <v>75</v>
      </c>
      <c r="AY509" s="245" t="s">
        <v>137</v>
      </c>
    </row>
    <row r="510" s="14" customFormat="1">
      <c r="A510" s="14"/>
      <c r="B510" s="246"/>
      <c r="C510" s="247"/>
      <c r="D510" s="226" t="s">
        <v>228</v>
      </c>
      <c r="E510" s="248" t="s">
        <v>19</v>
      </c>
      <c r="F510" s="249" t="s">
        <v>1557</v>
      </c>
      <c r="G510" s="247"/>
      <c r="H510" s="250">
        <v>46.740000000000002</v>
      </c>
      <c r="I510" s="251"/>
      <c r="J510" s="247"/>
      <c r="K510" s="247"/>
      <c r="L510" s="252"/>
      <c r="M510" s="253"/>
      <c r="N510" s="254"/>
      <c r="O510" s="254"/>
      <c r="P510" s="254"/>
      <c r="Q510" s="254"/>
      <c r="R510" s="254"/>
      <c r="S510" s="254"/>
      <c r="T510" s="255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56" t="s">
        <v>228</v>
      </c>
      <c r="AU510" s="256" t="s">
        <v>84</v>
      </c>
      <c r="AV510" s="14" t="s">
        <v>84</v>
      </c>
      <c r="AW510" s="14" t="s">
        <v>37</v>
      </c>
      <c r="AX510" s="14" t="s">
        <v>75</v>
      </c>
      <c r="AY510" s="256" t="s">
        <v>137</v>
      </c>
    </row>
    <row r="511" s="13" customFormat="1">
      <c r="A511" s="13"/>
      <c r="B511" s="236"/>
      <c r="C511" s="237"/>
      <c r="D511" s="226" t="s">
        <v>228</v>
      </c>
      <c r="E511" s="238" t="s">
        <v>19</v>
      </c>
      <c r="F511" s="239" t="s">
        <v>1558</v>
      </c>
      <c r="G511" s="237"/>
      <c r="H511" s="238" t="s">
        <v>19</v>
      </c>
      <c r="I511" s="240"/>
      <c r="J511" s="237"/>
      <c r="K511" s="237"/>
      <c r="L511" s="241"/>
      <c r="M511" s="242"/>
      <c r="N511" s="243"/>
      <c r="O511" s="243"/>
      <c r="P511" s="243"/>
      <c r="Q511" s="243"/>
      <c r="R511" s="243"/>
      <c r="S511" s="243"/>
      <c r="T511" s="244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5" t="s">
        <v>228</v>
      </c>
      <c r="AU511" s="245" t="s">
        <v>84</v>
      </c>
      <c r="AV511" s="13" t="s">
        <v>82</v>
      </c>
      <c r="AW511" s="13" t="s">
        <v>37</v>
      </c>
      <c r="AX511" s="13" t="s">
        <v>75</v>
      </c>
      <c r="AY511" s="245" t="s">
        <v>137</v>
      </c>
    </row>
    <row r="512" s="14" customFormat="1">
      <c r="A512" s="14"/>
      <c r="B512" s="246"/>
      <c r="C512" s="247"/>
      <c r="D512" s="226" t="s">
        <v>228</v>
      </c>
      <c r="E512" s="248" t="s">
        <v>19</v>
      </c>
      <c r="F512" s="249" t="s">
        <v>1559</v>
      </c>
      <c r="G512" s="247"/>
      <c r="H512" s="250">
        <v>15.779999999999999</v>
      </c>
      <c r="I512" s="251"/>
      <c r="J512" s="247"/>
      <c r="K512" s="247"/>
      <c r="L512" s="252"/>
      <c r="M512" s="253"/>
      <c r="N512" s="254"/>
      <c r="O512" s="254"/>
      <c r="P512" s="254"/>
      <c r="Q512" s="254"/>
      <c r="R512" s="254"/>
      <c r="S512" s="254"/>
      <c r="T512" s="255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6" t="s">
        <v>228</v>
      </c>
      <c r="AU512" s="256" t="s">
        <v>84</v>
      </c>
      <c r="AV512" s="14" t="s">
        <v>84</v>
      </c>
      <c r="AW512" s="14" t="s">
        <v>37</v>
      </c>
      <c r="AX512" s="14" t="s">
        <v>75</v>
      </c>
      <c r="AY512" s="256" t="s">
        <v>137</v>
      </c>
    </row>
    <row r="513" s="13" customFormat="1">
      <c r="A513" s="13"/>
      <c r="B513" s="236"/>
      <c r="C513" s="237"/>
      <c r="D513" s="226" t="s">
        <v>228</v>
      </c>
      <c r="E513" s="238" t="s">
        <v>19</v>
      </c>
      <c r="F513" s="239" t="s">
        <v>1560</v>
      </c>
      <c r="G513" s="237"/>
      <c r="H513" s="238" t="s">
        <v>19</v>
      </c>
      <c r="I513" s="240"/>
      <c r="J513" s="237"/>
      <c r="K513" s="237"/>
      <c r="L513" s="241"/>
      <c r="M513" s="242"/>
      <c r="N513" s="243"/>
      <c r="O513" s="243"/>
      <c r="P513" s="243"/>
      <c r="Q513" s="243"/>
      <c r="R513" s="243"/>
      <c r="S513" s="243"/>
      <c r="T513" s="244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5" t="s">
        <v>228</v>
      </c>
      <c r="AU513" s="245" t="s">
        <v>84</v>
      </c>
      <c r="AV513" s="13" t="s">
        <v>82</v>
      </c>
      <c r="AW513" s="13" t="s">
        <v>37</v>
      </c>
      <c r="AX513" s="13" t="s">
        <v>75</v>
      </c>
      <c r="AY513" s="245" t="s">
        <v>137</v>
      </c>
    </row>
    <row r="514" s="14" customFormat="1">
      <c r="A514" s="14"/>
      <c r="B514" s="246"/>
      <c r="C514" s="247"/>
      <c r="D514" s="226" t="s">
        <v>228</v>
      </c>
      <c r="E514" s="248" t="s">
        <v>19</v>
      </c>
      <c r="F514" s="249" t="s">
        <v>1561</v>
      </c>
      <c r="G514" s="247"/>
      <c r="H514" s="250">
        <v>6.4199999999999999</v>
      </c>
      <c r="I514" s="251"/>
      <c r="J514" s="247"/>
      <c r="K514" s="247"/>
      <c r="L514" s="252"/>
      <c r="M514" s="253"/>
      <c r="N514" s="254"/>
      <c r="O514" s="254"/>
      <c r="P514" s="254"/>
      <c r="Q514" s="254"/>
      <c r="R514" s="254"/>
      <c r="S514" s="254"/>
      <c r="T514" s="255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T514" s="256" t="s">
        <v>228</v>
      </c>
      <c r="AU514" s="256" t="s">
        <v>84</v>
      </c>
      <c r="AV514" s="14" t="s">
        <v>84</v>
      </c>
      <c r="AW514" s="14" t="s">
        <v>37</v>
      </c>
      <c r="AX514" s="14" t="s">
        <v>75</v>
      </c>
      <c r="AY514" s="256" t="s">
        <v>137</v>
      </c>
    </row>
    <row r="515" s="13" customFormat="1">
      <c r="A515" s="13"/>
      <c r="B515" s="236"/>
      <c r="C515" s="237"/>
      <c r="D515" s="226" t="s">
        <v>228</v>
      </c>
      <c r="E515" s="238" t="s">
        <v>19</v>
      </c>
      <c r="F515" s="239" t="s">
        <v>1562</v>
      </c>
      <c r="G515" s="237"/>
      <c r="H515" s="238" t="s">
        <v>19</v>
      </c>
      <c r="I515" s="240"/>
      <c r="J515" s="237"/>
      <c r="K515" s="237"/>
      <c r="L515" s="241"/>
      <c r="M515" s="242"/>
      <c r="N515" s="243"/>
      <c r="O515" s="243"/>
      <c r="P515" s="243"/>
      <c r="Q515" s="243"/>
      <c r="R515" s="243"/>
      <c r="S515" s="243"/>
      <c r="T515" s="244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5" t="s">
        <v>228</v>
      </c>
      <c r="AU515" s="245" t="s">
        <v>84</v>
      </c>
      <c r="AV515" s="13" t="s">
        <v>82</v>
      </c>
      <c r="AW515" s="13" t="s">
        <v>37</v>
      </c>
      <c r="AX515" s="13" t="s">
        <v>75</v>
      </c>
      <c r="AY515" s="245" t="s">
        <v>137</v>
      </c>
    </row>
    <row r="516" s="14" customFormat="1">
      <c r="A516" s="14"/>
      <c r="B516" s="246"/>
      <c r="C516" s="247"/>
      <c r="D516" s="226" t="s">
        <v>228</v>
      </c>
      <c r="E516" s="248" t="s">
        <v>19</v>
      </c>
      <c r="F516" s="249" t="s">
        <v>1563</v>
      </c>
      <c r="G516" s="247"/>
      <c r="H516" s="250">
        <v>38.670000000000002</v>
      </c>
      <c r="I516" s="251"/>
      <c r="J516" s="247"/>
      <c r="K516" s="247"/>
      <c r="L516" s="252"/>
      <c r="M516" s="253"/>
      <c r="N516" s="254"/>
      <c r="O516" s="254"/>
      <c r="P516" s="254"/>
      <c r="Q516" s="254"/>
      <c r="R516" s="254"/>
      <c r="S516" s="254"/>
      <c r="T516" s="255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6" t="s">
        <v>228</v>
      </c>
      <c r="AU516" s="256" t="s">
        <v>84</v>
      </c>
      <c r="AV516" s="14" t="s">
        <v>84</v>
      </c>
      <c r="AW516" s="14" t="s">
        <v>37</v>
      </c>
      <c r="AX516" s="14" t="s">
        <v>75</v>
      </c>
      <c r="AY516" s="256" t="s">
        <v>137</v>
      </c>
    </row>
    <row r="517" s="14" customFormat="1">
      <c r="A517" s="14"/>
      <c r="B517" s="246"/>
      <c r="C517" s="247"/>
      <c r="D517" s="226" t="s">
        <v>228</v>
      </c>
      <c r="E517" s="248" t="s">
        <v>19</v>
      </c>
      <c r="F517" s="249" t="s">
        <v>1564</v>
      </c>
      <c r="G517" s="247"/>
      <c r="H517" s="250">
        <v>-4.6970000000000001</v>
      </c>
      <c r="I517" s="251"/>
      <c r="J517" s="247"/>
      <c r="K517" s="247"/>
      <c r="L517" s="252"/>
      <c r="M517" s="253"/>
      <c r="N517" s="254"/>
      <c r="O517" s="254"/>
      <c r="P517" s="254"/>
      <c r="Q517" s="254"/>
      <c r="R517" s="254"/>
      <c r="S517" s="254"/>
      <c r="T517" s="25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6" t="s">
        <v>228</v>
      </c>
      <c r="AU517" s="256" t="s">
        <v>84</v>
      </c>
      <c r="AV517" s="14" t="s">
        <v>84</v>
      </c>
      <c r="AW517" s="14" t="s">
        <v>37</v>
      </c>
      <c r="AX517" s="14" t="s">
        <v>75</v>
      </c>
      <c r="AY517" s="256" t="s">
        <v>137</v>
      </c>
    </row>
    <row r="518" s="13" customFormat="1">
      <c r="A518" s="13"/>
      <c r="B518" s="236"/>
      <c r="C518" s="237"/>
      <c r="D518" s="226" t="s">
        <v>228</v>
      </c>
      <c r="E518" s="238" t="s">
        <v>19</v>
      </c>
      <c r="F518" s="239" t="s">
        <v>1505</v>
      </c>
      <c r="G518" s="237"/>
      <c r="H518" s="238" t="s">
        <v>19</v>
      </c>
      <c r="I518" s="240"/>
      <c r="J518" s="237"/>
      <c r="K518" s="237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228</v>
      </c>
      <c r="AU518" s="245" t="s">
        <v>84</v>
      </c>
      <c r="AV518" s="13" t="s">
        <v>82</v>
      </c>
      <c r="AW518" s="13" t="s">
        <v>37</v>
      </c>
      <c r="AX518" s="13" t="s">
        <v>75</v>
      </c>
      <c r="AY518" s="245" t="s">
        <v>137</v>
      </c>
    </row>
    <row r="519" s="14" customFormat="1">
      <c r="A519" s="14"/>
      <c r="B519" s="246"/>
      <c r="C519" s="247"/>
      <c r="D519" s="226" t="s">
        <v>228</v>
      </c>
      <c r="E519" s="248" t="s">
        <v>19</v>
      </c>
      <c r="F519" s="249" t="s">
        <v>1565</v>
      </c>
      <c r="G519" s="247"/>
      <c r="H519" s="250">
        <v>61.380000000000003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6" t="s">
        <v>228</v>
      </c>
      <c r="AU519" s="256" t="s">
        <v>84</v>
      </c>
      <c r="AV519" s="14" t="s">
        <v>84</v>
      </c>
      <c r="AW519" s="14" t="s">
        <v>37</v>
      </c>
      <c r="AX519" s="14" t="s">
        <v>75</v>
      </c>
      <c r="AY519" s="256" t="s">
        <v>137</v>
      </c>
    </row>
    <row r="520" s="13" customFormat="1">
      <c r="A520" s="13"/>
      <c r="B520" s="236"/>
      <c r="C520" s="237"/>
      <c r="D520" s="226" t="s">
        <v>228</v>
      </c>
      <c r="E520" s="238" t="s">
        <v>19</v>
      </c>
      <c r="F520" s="239" t="s">
        <v>1510</v>
      </c>
      <c r="G520" s="237"/>
      <c r="H520" s="238" t="s">
        <v>19</v>
      </c>
      <c r="I520" s="240"/>
      <c r="J520" s="237"/>
      <c r="K520" s="237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228</v>
      </c>
      <c r="AU520" s="245" t="s">
        <v>84</v>
      </c>
      <c r="AV520" s="13" t="s">
        <v>82</v>
      </c>
      <c r="AW520" s="13" t="s">
        <v>37</v>
      </c>
      <c r="AX520" s="13" t="s">
        <v>75</v>
      </c>
      <c r="AY520" s="245" t="s">
        <v>137</v>
      </c>
    </row>
    <row r="521" s="14" customFormat="1">
      <c r="A521" s="14"/>
      <c r="B521" s="246"/>
      <c r="C521" s="247"/>
      <c r="D521" s="226" t="s">
        <v>228</v>
      </c>
      <c r="E521" s="248" t="s">
        <v>19</v>
      </c>
      <c r="F521" s="249" t="s">
        <v>1566</v>
      </c>
      <c r="G521" s="247"/>
      <c r="H521" s="250">
        <v>49.5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6" t="s">
        <v>228</v>
      </c>
      <c r="AU521" s="256" t="s">
        <v>84</v>
      </c>
      <c r="AV521" s="14" t="s">
        <v>84</v>
      </c>
      <c r="AW521" s="14" t="s">
        <v>37</v>
      </c>
      <c r="AX521" s="14" t="s">
        <v>75</v>
      </c>
      <c r="AY521" s="256" t="s">
        <v>137</v>
      </c>
    </row>
    <row r="522" s="13" customFormat="1">
      <c r="A522" s="13"/>
      <c r="B522" s="236"/>
      <c r="C522" s="237"/>
      <c r="D522" s="226" t="s">
        <v>228</v>
      </c>
      <c r="E522" s="238" t="s">
        <v>19</v>
      </c>
      <c r="F522" s="239" t="s">
        <v>1567</v>
      </c>
      <c r="G522" s="237"/>
      <c r="H522" s="238" t="s">
        <v>19</v>
      </c>
      <c r="I522" s="240"/>
      <c r="J522" s="237"/>
      <c r="K522" s="237"/>
      <c r="L522" s="241"/>
      <c r="M522" s="242"/>
      <c r="N522" s="243"/>
      <c r="O522" s="243"/>
      <c r="P522" s="243"/>
      <c r="Q522" s="243"/>
      <c r="R522" s="243"/>
      <c r="S522" s="243"/>
      <c r="T522" s="244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5" t="s">
        <v>228</v>
      </c>
      <c r="AU522" s="245" t="s">
        <v>84</v>
      </c>
      <c r="AV522" s="13" t="s">
        <v>82</v>
      </c>
      <c r="AW522" s="13" t="s">
        <v>37</v>
      </c>
      <c r="AX522" s="13" t="s">
        <v>75</v>
      </c>
      <c r="AY522" s="245" t="s">
        <v>137</v>
      </c>
    </row>
    <row r="523" s="14" customFormat="1">
      <c r="A523" s="14"/>
      <c r="B523" s="246"/>
      <c r="C523" s="247"/>
      <c r="D523" s="226" t="s">
        <v>228</v>
      </c>
      <c r="E523" s="248" t="s">
        <v>19</v>
      </c>
      <c r="F523" s="249" t="s">
        <v>1568</v>
      </c>
      <c r="G523" s="247"/>
      <c r="H523" s="250">
        <v>66.299999999999997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6" t="s">
        <v>228</v>
      </c>
      <c r="AU523" s="256" t="s">
        <v>84</v>
      </c>
      <c r="AV523" s="14" t="s">
        <v>84</v>
      </c>
      <c r="AW523" s="14" t="s">
        <v>37</v>
      </c>
      <c r="AX523" s="14" t="s">
        <v>75</v>
      </c>
      <c r="AY523" s="256" t="s">
        <v>137</v>
      </c>
    </row>
    <row r="524" s="14" customFormat="1">
      <c r="A524" s="14"/>
      <c r="B524" s="246"/>
      <c r="C524" s="247"/>
      <c r="D524" s="226" t="s">
        <v>228</v>
      </c>
      <c r="E524" s="248" t="s">
        <v>19</v>
      </c>
      <c r="F524" s="249" t="s">
        <v>1569</v>
      </c>
      <c r="G524" s="247"/>
      <c r="H524" s="250">
        <v>59.399999999999999</v>
      </c>
      <c r="I524" s="251"/>
      <c r="J524" s="247"/>
      <c r="K524" s="247"/>
      <c r="L524" s="252"/>
      <c r="M524" s="253"/>
      <c r="N524" s="254"/>
      <c r="O524" s="254"/>
      <c r="P524" s="254"/>
      <c r="Q524" s="254"/>
      <c r="R524" s="254"/>
      <c r="S524" s="254"/>
      <c r="T524" s="255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6" t="s">
        <v>228</v>
      </c>
      <c r="AU524" s="256" t="s">
        <v>84</v>
      </c>
      <c r="AV524" s="14" t="s">
        <v>84</v>
      </c>
      <c r="AW524" s="14" t="s">
        <v>37</v>
      </c>
      <c r="AX524" s="14" t="s">
        <v>75</v>
      </c>
      <c r="AY524" s="256" t="s">
        <v>137</v>
      </c>
    </row>
    <row r="525" s="14" customFormat="1">
      <c r="A525" s="14"/>
      <c r="B525" s="246"/>
      <c r="C525" s="247"/>
      <c r="D525" s="226" t="s">
        <v>228</v>
      </c>
      <c r="E525" s="248" t="s">
        <v>19</v>
      </c>
      <c r="F525" s="249" t="s">
        <v>1570</v>
      </c>
      <c r="G525" s="247"/>
      <c r="H525" s="250">
        <v>-7.1909999999999998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228</v>
      </c>
      <c r="AU525" s="256" t="s">
        <v>84</v>
      </c>
      <c r="AV525" s="14" t="s">
        <v>84</v>
      </c>
      <c r="AW525" s="14" t="s">
        <v>37</v>
      </c>
      <c r="AX525" s="14" t="s">
        <v>75</v>
      </c>
      <c r="AY525" s="256" t="s">
        <v>137</v>
      </c>
    </row>
    <row r="526" s="13" customFormat="1">
      <c r="A526" s="13"/>
      <c r="B526" s="236"/>
      <c r="C526" s="237"/>
      <c r="D526" s="226" t="s">
        <v>228</v>
      </c>
      <c r="E526" s="238" t="s">
        <v>19</v>
      </c>
      <c r="F526" s="239" t="s">
        <v>1571</v>
      </c>
      <c r="G526" s="237"/>
      <c r="H526" s="238" t="s">
        <v>19</v>
      </c>
      <c r="I526" s="240"/>
      <c r="J526" s="237"/>
      <c r="K526" s="237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228</v>
      </c>
      <c r="AU526" s="245" t="s">
        <v>84</v>
      </c>
      <c r="AV526" s="13" t="s">
        <v>82</v>
      </c>
      <c r="AW526" s="13" t="s">
        <v>37</v>
      </c>
      <c r="AX526" s="13" t="s">
        <v>75</v>
      </c>
      <c r="AY526" s="245" t="s">
        <v>137</v>
      </c>
    </row>
    <row r="527" s="14" customFormat="1">
      <c r="A527" s="14"/>
      <c r="B527" s="246"/>
      <c r="C527" s="247"/>
      <c r="D527" s="226" t="s">
        <v>228</v>
      </c>
      <c r="E527" s="248" t="s">
        <v>19</v>
      </c>
      <c r="F527" s="249" t="s">
        <v>1572</v>
      </c>
      <c r="G527" s="247"/>
      <c r="H527" s="250">
        <v>168.72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6" t="s">
        <v>228</v>
      </c>
      <c r="AU527" s="256" t="s">
        <v>84</v>
      </c>
      <c r="AV527" s="14" t="s">
        <v>84</v>
      </c>
      <c r="AW527" s="14" t="s">
        <v>37</v>
      </c>
      <c r="AX527" s="14" t="s">
        <v>75</v>
      </c>
      <c r="AY527" s="256" t="s">
        <v>137</v>
      </c>
    </row>
    <row r="528" s="14" customFormat="1">
      <c r="A528" s="14"/>
      <c r="B528" s="246"/>
      <c r="C528" s="247"/>
      <c r="D528" s="226" t="s">
        <v>228</v>
      </c>
      <c r="E528" s="248" t="s">
        <v>19</v>
      </c>
      <c r="F528" s="249" t="s">
        <v>1573</v>
      </c>
      <c r="G528" s="247"/>
      <c r="H528" s="250">
        <v>-22.809999999999999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6" t="s">
        <v>228</v>
      </c>
      <c r="AU528" s="256" t="s">
        <v>84</v>
      </c>
      <c r="AV528" s="14" t="s">
        <v>84</v>
      </c>
      <c r="AW528" s="14" t="s">
        <v>37</v>
      </c>
      <c r="AX528" s="14" t="s">
        <v>75</v>
      </c>
      <c r="AY528" s="256" t="s">
        <v>137</v>
      </c>
    </row>
    <row r="529" s="13" customFormat="1">
      <c r="A529" s="13"/>
      <c r="B529" s="236"/>
      <c r="C529" s="237"/>
      <c r="D529" s="226" t="s">
        <v>228</v>
      </c>
      <c r="E529" s="238" t="s">
        <v>19</v>
      </c>
      <c r="F529" s="239" t="s">
        <v>1574</v>
      </c>
      <c r="G529" s="237"/>
      <c r="H529" s="238" t="s">
        <v>19</v>
      </c>
      <c r="I529" s="240"/>
      <c r="J529" s="237"/>
      <c r="K529" s="237"/>
      <c r="L529" s="241"/>
      <c r="M529" s="242"/>
      <c r="N529" s="243"/>
      <c r="O529" s="243"/>
      <c r="P529" s="243"/>
      <c r="Q529" s="243"/>
      <c r="R529" s="243"/>
      <c r="S529" s="243"/>
      <c r="T529" s="244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45" t="s">
        <v>228</v>
      </c>
      <c r="AU529" s="245" t="s">
        <v>84</v>
      </c>
      <c r="AV529" s="13" t="s">
        <v>82</v>
      </c>
      <c r="AW529" s="13" t="s">
        <v>37</v>
      </c>
      <c r="AX529" s="13" t="s">
        <v>75</v>
      </c>
      <c r="AY529" s="245" t="s">
        <v>137</v>
      </c>
    </row>
    <row r="530" s="14" customFormat="1">
      <c r="A530" s="14"/>
      <c r="B530" s="246"/>
      <c r="C530" s="247"/>
      <c r="D530" s="226" t="s">
        <v>228</v>
      </c>
      <c r="E530" s="248" t="s">
        <v>19</v>
      </c>
      <c r="F530" s="249" t="s">
        <v>1575</v>
      </c>
      <c r="G530" s="247"/>
      <c r="H530" s="250">
        <v>54.600000000000001</v>
      </c>
      <c r="I530" s="251"/>
      <c r="J530" s="247"/>
      <c r="K530" s="247"/>
      <c r="L530" s="252"/>
      <c r="M530" s="253"/>
      <c r="N530" s="254"/>
      <c r="O530" s="254"/>
      <c r="P530" s="254"/>
      <c r="Q530" s="254"/>
      <c r="R530" s="254"/>
      <c r="S530" s="254"/>
      <c r="T530" s="255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6" t="s">
        <v>228</v>
      </c>
      <c r="AU530" s="256" t="s">
        <v>84</v>
      </c>
      <c r="AV530" s="14" t="s">
        <v>84</v>
      </c>
      <c r="AW530" s="14" t="s">
        <v>37</v>
      </c>
      <c r="AX530" s="14" t="s">
        <v>75</v>
      </c>
      <c r="AY530" s="256" t="s">
        <v>137</v>
      </c>
    </row>
    <row r="531" s="13" customFormat="1">
      <c r="A531" s="13"/>
      <c r="B531" s="236"/>
      <c r="C531" s="237"/>
      <c r="D531" s="226" t="s">
        <v>228</v>
      </c>
      <c r="E531" s="238" t="s">
        <v>19</v>
      </c>
      <c r="F531" s="239" t="s">
        <v>1576</v>
      </c>
      <c r="G531" s="237"/>
      <c r="H531" s="238" t="s">
        <v>19</v>
      </c>
      <c r="I531" s="240"/>
      <c r="J531" s="237"/>
      <c r="K531" s="237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228</v>
      </c>
      <c r="AU531" s="245" t="s">
        <v>84</v>
      </c>
      <c r="AV531" s="13" t="s">
        <v>82</v>
      </c>
      <c r="AW531" s="13" t="s">
        <v>37</v>
      </c>
      <c r="AX531" s="13" t="s">
        <v>75</v>
      </c>
      <c r="AY531" s="245" t="s">
        <v>137</v>
      </c>
    </row>
    <row r="532" s="14" customFormat="1">
      <c r="A532" s="14"/>
      <c r="B532" s="246"/>
      <c r="C532" s="247"/>
      <c r="D532" s="226" t="s">
        <v>228</v>
      </c>
      <c r="E532" s="248" t="s">
        <v>19</v>
      </c>
      <c r="F532" s="249" t="s">
        <v>1577</v>
      </c>
      <c r="G532" s="247"/>
      <c r="H532" s="250">
        <v>94.200000000000003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6" t="s">
        <v>228</v>
      </c>
      <c r="AU532" s="256" t="s">
        <v>84</v>
      </c>
      <c r="AV532" s="14" t="s">
        <v>84</v>
      </c>
      <c r="AW532" s="14" t="s">
        <v>37</v>
      </c>
      <c r="AX532" s="14" t="s">
        <v>75</v>
      </c>
      <c r="AY532" s="256" t="s">
        <v>137</v>
      </c>
    </row>
    <row r="533" s="13" customFormat="1">
      <c r="A533" s="13"/>
      <c r="B533" s="236"/>
      <c r="C533" s="237"/>
      <c r="D533" s="226" t="s">
        <v>228</v>
      </c>
      <c r="E533" s="238" t="s">
        <v>19</v>
      </c>
      <c r="F533" s="239" t="s">
        <v>1578</v>
      </c>
      <c r="G533" s="237"/>
      <c r="H533" s="238" t="s">
        <v>19</v>
      </c>
      <c r="I533" s="240"/>
      <c r="J533" s="237"/>
      <c r="K533" s="237"/>
      <c r="L533" s="241"/>
      <c r="M533" s="242"/>
      <c r="N533" s="243"/>
      <c r="O533" s="243"/>
      <c r="P533" s="243"/>
      <c r="Q533" s="243"/>
      <c r="R533" s="243"/>
      <c r="S533" s="243"/>
      <c r="T533" s="24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5" t="s">
        <v>228</v>
      </c>
      <c r="AU533" s="245" t="s">
        <v>84</v>
      </c>
      <c r="AV533" s="13" t="s">
        <v>82</v>
      </c>
      <c r="AW533" s="13" t="s">
        <v>37</v>
      </c>
      <c r="AX533" s="13" t="s">
        <v>75</v>
      </c>
      <c r="AY533" s="245" t="s">
        <v>137</v>
      </c>
    </row>
    <row r="534" s="14" customFormat="1">
      <c r="A534" s="14"/>
      <c r="B534" s="246"/>
      <c r="C534" s="247"/>
      <c r="D534" s="226" t="s">
        <v>228</v>
      </c>
      <c r="E534" s="248" t="s">
        <v>19</v>
      </c>
      <c r="F534" s="249" t="s">
        <v>1579</v>
      </c>
      <c r="G534" s="247"/>
      <c r="H534" s="250">
        <v>35.009999999999998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6" t="s">
        <v>228</v>
      </c>
      <c r="AU534" s="256" t="s">
        <v>84</v>
      </c>
      <c r="AV534" s="14" t="s">
        <v>84</v>
      </c>
      <c r="AW534" s="14" t="s">
        <v>37</v>
      </c>
      <c r="AX534" s="14" t="s">
        <v>75</v>
      </c>
      <c r="AY534" s="256" t="s">
        <v>137</v>
      </c>
    </row>
    <row r="535" s="13" customFormat="1">
      <c r="A535" s="13"/>
      <c r="B535" s="236"/>
      <c r="C535" s="237"/>
      <c r="D535" s="226" t="s">
        <v>228</v>
      </c>
      <c r="E535" s="238" t="s">
        <v>19</v>
      </c>
      <c r="F535" s="239" t="s">
        <v>1430</v>
      </c>
      <c r="G535" s="237"/>
      <c r="H535" s="238" t="s">
        <v>19</v>
      </c>
      <c r="I535" s="240"/>
      <c r="J535" s="237"/>
      <c r="K535" s="237"/>
      <c r="L535" s="241"/>
      <c r="M535" s="242"/>
      <c r="N535" s="243"/>
      <c r="O535" s="243"/>
      <c r="P535" s="243"/>
      <c r="Q535" s="243"/>
      <c r="R535" s="243"/>
      <c r="S535" s="243"/>
      <c r="T535" s="244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5" t="s">
        <v>228</v>
      </c>
      <c r="AU535" s="245" t="s">
        <v>84</v>
      </c>
      <c r="AV535" s="13" t="s">
        <v>82</v>
      </c>
      <c r="AW535" s="13" t="s">
        <v>37</v>
      </c>
      <c r="AX535" s="13" t="s">
        <v>75</v>
      </c>
      <c r="AY535" s="245" t="s">
        <v>137</v>
      </c>
    </row>
    <row r="536" s="14" customFormat="1">
      <c r="A536" s="14"/>
      <c r="B536" s="246"/>
      <c r="C536" s="247"/>
      <c r="D536" s="226" t="s">
        <v>228</v>
      </c>
      <c r="E536" s="248" t="s">
        <v>19</v>
      </c>
      <c r="F536" s="249" t="s">
        <v>1580</v>
      </c>
      <c r="G536" s="247"/>
      <c r="H536" s="250">
        <v>56.219999999999999</v>
      </c>
      <c r="I536" s="251"/>
      <c r="J536" s="247"/>
      <c r="K536" s="247"/>
      <c r="L536" s="252"/>
      <c r="M536" s="253"/>
      <c r="N536" s="254"/>
      <c r="O536" s="254"/>
      <c r="P536" s="254"/>
      <c r="Q536" s="254"/>
      <c r="R536" s="254"/>
      <c r="S536" s="254"/>
      <c r="T536" s="255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6" t="s">
        <v>228</v>
      </c>
      <c r="AU536" s="256" t="s">
        <v>84</v>
      </c>
      <c r="AV536" s="14" t="s">
        <v>84</v>
      </c>
      <c r="AW536" s="14" t="s">
        <v>37</v>
      </c>
      <c r="AX536" s="14" t="s">
        <v>75</v>
      </c>
      <c r="AY536" s="256" t="s">
        <v>137</v>
      </c>
    </row>
    <row r="537" s="13" customFormat="1">
      <c r="A537" s="13"/>
      <c r="B537" s="236"/>
      <c r="C537" s="237"/>
      <c r="D537" s="226" t="s">
        <v>228</v>
      </c>
      <c r="E537" s="238" t="s">
        <v>19</v>
      </c>
      <c r="F537" s="239" t="s">
        <v>1581</v>
      </c>
      <c r="G537" s="237"/>
      <c r="H537" s="238" t="s">
        <v>19</v>
      </c>
      <c r="I537" s="240"/>
      <c r="J537" s="237"/>
      <c r="K537" s="237"/>
      <c r="L537" s="241"/>
      <c r="M537" s="242"/>
      <c r="N537" s="243"/>
      <c r="O537" s="243"/>
      <c r="P537" s="243"/>
      <c r="Q537" s="243"/>
      <c r="R537" s="243"/>
      <c r="S537" s="243"/>
      <c r="T537" s="244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5" t="s">
        <v>228</v>
      </c>
      <c r="AU537" s="245" t="s">
        <v>84</v>
      </c>
      <c r="AV537" s="13" t="s">
        <v>82</v>
      </c>
      <c r="AW537" s="13" t="s">
        <v>37</v>
      </c>
      <c r="AX537" s="13" t="s">
        <v>75</v>
      </c>
      <c r="AY537" s="245" t="s">
        <v>137</v>
      </c>
    </row>
    <row r="538" s="14" customFormat="1">
      <c r="A538" s="14"/>
      <c r="B538" s="246"/>
      <c r="C538" s="247"/>
      <c r="D538" s="226" t="s">
        <v>228</v>
      </c>
      <c r="E538" s="248" t="s">
        <v>19</v>
      </c>
      <c r="F538" s="249" t="s">
        <v>1582</v>
      </c>
      <c r="G538" s="247"/>
      <c r="H538" s="250">
        <v>67.200000000000003</v>
      </c>
      <c r="I538" s="251"/>
      <c r="J538" s="247"/>
      <c r="K538" s="247"/>
      <c r="L538" s="252"/>
      <c r="M538" s="253"/>
      <c r="N538" s="254"/>
      <c r="O538" s="254"/>
      <c r="P538" s="254"/>
      <c r="Q538" s="254"/>
      <c r="R538" s="254"/>
      <c r="S538" s="254"/>
      <c r="T538" s="255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6" t="s">
        <v>228</v>
      </c>
      <c r="AU538" s="256" t="s">
        <v>84</v>
      </c>
      <c r="AV538" s="14" t="s">
        <v>84</v>
      </c>
      <c r="AW538" s="14" t="s">
        <v>37</v>
      </c>
      <c r="AX538" s="14" t="s">
        <v>75</v>
      </c>
      <c r="AY538" s="256" t="s">
        <v>137</v>
      </c>
    </row>
    <row r="539" s="13" customFormat="1">
      <c r="A539" s="13"/>
      <c r="B539" s="236"/>
      <c r="C539" s="237"/>
      <c r="D539" s="226" t="s">
        <v>228</v>
      </c>
      <c r="E539" s="238" t="s">
        <v>19</v>
      </c>
      <c r="F539" s="239" t="s">
        <v>1583</v>
      </c>
      <c r="G539" s="237"/>
      <c r="H539" s="238" t="s">
        <v>19</v>
      </c>
      <c r="I539" s="240"/>
      <c r="J539" s="237"/>
      <c r="K539" s="237"/>
      <c r="L539" s="241"/>
      <c r="M539" s="242"/>
      <c r="N539" s="243"/>
      <c r="O539" s="243"/>
      <c r="P539" s="243"/>
      <c r="Q539" s="243"/>
      <c r="R539" s="243"/>
      <c r="S539" s="243"/>
      <c r="T539" s="244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5" t="s">
        <v>228</v>
      </c>
      <c r="AU539" s="245" t="s">
        <v>84</v>
      </c>
      <c r="AV539" s="13" t="s">
        <v>82</v>
      </c>
      <c r="AW539" s="13" t="s">
        <v>37</v>
      </c>
      <c r="AX539" s="13" t="s">
        <v>75</v>
      </c>
      <c r="AY539" s="245" t="s">
        <v>137</v>
      </c>
    </row>
    <row r="540" s="14" customFormat="1">
      <c r="A540" s="14"/>
      <c r="B540" s="246"/>
      <c r="C540" s="247"/>
      <c r="D540" s="226" t="s">
        <v>228</v>
      </c>
      <c r="E540" s="248" t="s">
        <v>19</v>
      </c>
      <c r="F540" s="249" t="s">
        <v>1584</v>
      </c>
      <c r="G540" s="247"/>
      <c r="H540" s="250">
        <v>32.039999999999999</v>
      </c>
      <c r="I540" s="251"/>
      <c r="J540" s="247"/>
      <c r="K540" s="247"/>
      <c r="L540" s="252"/>
      <c r="M540" s="253"/>
      <c r="N540" s="254"/>
      <c r="O540" s="254"/>
      <c r="P540" s="254"/>
      <c r="Q540" s="254"/>
      <c r="R540" s="254"/>
      <c r="S540" s="254"/>
      <c r="T540" s="255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6" t="s">
        <v>228</v>
      </c>
      <c r="AU540" s="256" t="s">
        <v>84</v>
      </c>
      <c r="AV540" s="14" t="s">
        <v>84</v>
      </c>
      <c r="AW540" s="14" t="s">
        <v>37</v>
      </c>
      <c r="AX540" s="14" t="s">
        <v>75</v>
      </c>
      <c r="AY540" s="256" t="s">
        <v>137</v>
      </c>
    </row>
    <row r="541" s="13" customFormat="1">
      <c r="A541" s="13"/>
      <c r="B541" s="236"/>
      <c r="C541" s="237"/>
      <c r="D541" s="226" t="s">
        <v>228</v>
      </c>
      <c r="E541" s="238" t="s">
        <v>19</v>
      </c>
      <c r="F541" s="239" t="s">
        <v>1585</v>
      </c>
      <c r="G541" s="237"/>
      <c r="H541" s="238" t="s">
        <v>19</v>
      </c>
      <c r="I541" s="240"/>
      <c r="J541" s="237"/>
      <c r="K541" s="237"/>
      <c r="L541" s="241"/>
      <c r="M541" s="242"/>
      <c r="N541" s="243"/>
      <c r="O541" s="243"/>
      <c r="P541" s="243"/>
      <c r="Q541" s="243"/>
      <c r="R541" s="243"/>
      <c r="S541" s="243"/>
      <c r="T541" s="244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45" t="s">
        <v>228</v>
      </c>
      <c r="AU541" s="245" t="s">
        <v>84</v>
      </c>
      <c r="AV541" s="13" t="s">
        <v>82</v>
      </c>
      <c r="AW541" s="13" t="s">
        <v>37</v>
      </c>
      <c r="AX541" s="13" t="s">
        <v>75</v>
      </c>
      <c r="AY541" s="245" t="s">
        <v>137</v>
      </c>
    </row>
    <row r="542" s="14" customFormat="1">
      <c r="A542" s="14"/>
      <c r="B542" s="246"/>
      <c r="C542" s="247"/>
      <c r="D542" s="226" t="s">
        <v>228</v>
      </c>
      <c r="E542" s="248" t="s">
        <v>19</v>
      </c>
      <c r="F542" s="249" t="s">
        <v>1586</v>
      </c>
      <c r="G542" s="247"/>
      <c r="H542" s="250">
        <v>11.52</v>
      </c>
      <c r="I542" s="251"/>
      <c r="J542" s="247"/>
      <c r="K542" s="247"/>
      <c r="L542" s="252"/>
      <c r="M542" s="253"/>
      <c r="N542" s="254"/>
      <c r="O542" s="254"/>
      <c r="P542" s="254"/>
      <c r="Q542" s="254"/>
      <c r="R542" s="254"/>
      <c r="S542" s="254"/>
      <c r="T542" s="255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6" t="s">
        <v>228</v>
      </c>
      <c r="AU542" s="256" t="s">
        <v>84</v>
      </c>
      <c r="AV542" s="14" t="s">
        <v>84</v>
      </c>
      <c r="AW542" s="14" t="s">
        <v>37</v>
      </c>
      <c r="AX542" s="14" t="s">
        <v>75</v>
      </c>
      <c r="AY542" s="256" t="s">
        <v>137</v>
      </c>
    </row>
    <row r="543" s="13" customFormat="1">
      <c r="A543" s="13"/>
      <c r="B543" s="236"/>
      <c r="C543" s="237"/>
      <c r="D543" s="226" t="s">
        <v>228</v>
      </c>
      <c r="E543" s="238" t="s">
        <v>19</v>
      </c>
      <c r="F543" s="239" t="s">
        <v>1587</v>
      </c>
      <c r="G543" s="237"/>
      <c r="H543" s="238" t="s">
        <v>19</v>
      </c>
      <c r="I543" s="240"/>
      <c r="J543" s="237"/>
      <c r="K543" s="237"/>
      <c r="L543" s="241"/>
      <c r="M543" s="242"/>
      <c r="N543" s="243"/>
      <c r="O543" s="243"/>
      <c r="P543" s="243"/>
      <c r="Q543" s="243"/>
      <c r="R543" s="243"/>
      <c r="S543" s="243"/>
      <c r="T543" s="244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5" t="s">
        <v>228</v>
      </c>
      <c r="AU543" s="245" t="s">
        <v>84</v>
      </c>
      <c r="AV543" s="13" t="s">
        <v>82</v>
      </c>
      <c r="AW543" s="13" t="s">
        <v>37</v>
      </c>
      <c r="AX543" s="13" t="s">
        <v>75</v>
      </c>
      <c r="AY543" s="245" t="s">
        <v>137</v>
      </c>
    </row>
    <row r="544" s="14" customFormat="1">
      <c r="A544" s="14"/>
      <c r="B544" s="246"/>
      <c r="C544" s="247"/>
      <c r="D544" s="226" t="s">
        <v>228</v>
      </c>
      <c r="E544" s="248" t="s">
        <v>19</v>
      </c>
      <c r="F544" s="249" t="s">
        <v>1588</v>
      </c>
      <c r="G544" s="247"/>
      <c r="H544" s="250">
        <v>33.119999999999997</v>
      </c>
      <c r="I544" s="251"/>
      <c r="J544" s="247"/>
      <c r="K544" s="247"/>
      <c r="L544" s="252"/>
      <c r="M544" s="253"/>
      <c r="N544" s="254"/>
      <c r="O544" s="254"/>
      <c r="P544" s="254"/>
      <c r="Q544" s="254"/>
      <c r="R544" s="254"/>
      <c r="S544" s="254"/>
      <c r="T544" s="255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6" t="s">
        <v>228</v>
      </c>
      <c r="AU544" s="256" t="s">
        <v>84</v>
      </c>
      <c r="AV544" s="14" t="s">
        <v>84</v>
      </c>
      <c r="AW544" s="14" t="s">
        <v>37</v>
      </c>
      <c r="AX544" s="14" t="s">
        <v>75</v>
      </c>
      <c r="AY544" s="256" t="s">
        <v>137</v>
      </c>
    </row>
    <row r="545" s="13" customFormat="1">
      <c r="A545" s="13"/>
      <c r="B545" s="236"/>
      <c r="C545" s="237"/>
      <c r="D545" s="226" t="s">
        <v>228</v>
      </c>
      <c r="E545" s="238" t="s">
        <v>19</v>
      </c>
      <c r="F545" s="239" t="s">
        <v>1589</v>
      </c>
      <c r="G545" s="237"/>
      <c r="H545" s="238" t="s">
        <v>19</v>
      </c>
      <c r="I545" s="240"/>
      <c r="J545" s="237"/>
      <c r="K545" s="237"/>
      <c r="L545" s="241"/>
      <c r="M545" s="242"/>
      <c r="N545" s="243"/>
      <c r="O545" s="243"/>
      <c r="P545" s="243"/>
      <c r="Q545" s="243"/>
      <c r="R545" s="243"/>
      <c r="S545" s="243"/>
      <c r="T545" s="244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5" t="s">
        <v>228</v>
      </c>
      <c r="AU545" s="245" t="s">
        <v>84</v>
      </c>
      <c r="AV545" s="13" t="s">
        <v>82</v>
      </c>
      <c r="AW545" s="13" t="s">
        <v>37</v>
      </c>
      <c r="AX545" s="13" t="s">
        <v>75</v>
      </c>
      <c r="AY545" s="245" t="s">
        <v>137</v>
      </c>
    </row>
    <row r="546" s="14" customFormat="1">
      <c r="A546" s="14"/>
      <c r="B546" s="246"/>
      <c r="C546" s="247"/>
      <c r="D546" s="226" t="s">
        <v>228</v>
      </c>
      <c r="E546" s="248" t="s">
        <v>19</v>
      </c>
      <c r="F546" s="249" t="s">
        <v>1590</v>
      </c>
      <c r="G546" s="247"/>
      <c r="H546" s="250">
        <v>27.18</v>
      </c>
      <c r="I546" s="251"/>
      <c r="J546" s="247"/>
      <c r="K546" s="247"/>
      <c r="L546" s="252"/>
      <c r="M546" s="253"/>
      <c r="N546" s="254"/>
      <c r="O546" s="254"/>
      <c r="P546" s="254"/>
      <c r="Q546" s="254"/>
      <c r="R546" s="254"/>
      <c r="S546" s="254"/>
      <c r="T546" s="255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6" t="s">
        <v>228</v>
      </c>
      <c r="AU546" s="256" t="s">
        <v>84</v>
      </c>
      <c r="AV546" s="14" t="s">
        <v>84</v>
      </c>
      <c r="AW546" s="14" t="s">
        <v>37</v>
      </c>
      <c r="AX546" s="14" t="s">
        <v>75</v>
      </c>
      <c r="AY546" s="256" t="s">
        <v>137</v>
      </c>
    </row>
    <row r="547" s="13" customFormat="1">
      <c r="A547" s="13"/>
      <c r="B547" s="236"/>
      <c r="C547" s="237"/>
      <c r="D547" s="226" t="s">
        <v>228</v>
      </c>
      <c r="E547" s="238" t="s">
        <v>19</v>
      </c>
      <c r="F547" s="239" t="s">
        <v>1248</v>
      </c>
      <c r="G547" s="237"/>
      <c r="H547" s="238" t="s">
        <v>19</v>
      </c>
      <c r="I547" s="240"/>
      <c r="J547" s="237"/>
      <c r="K547" s="237"/>
      <c r="L547" s="241"/>
      <c r="M547" s="242"/>
      <c r="N547" s="243"/>
      <c r="O547" s="243"/>
      <c r="P547" s="243"/>
      <c r="Q547" s="243"/>
      <c r="R547" s="243"/>
      <c r="S547" s="243"/>
      <c r="T547" s="244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5" t="s">
        <v>228</v>
      </c>
      <c r="AU547" s="245" t="s">
        <v>84</v>
      </c>
      <c r="AV547" s="13" t="s">
        <v>82</v>
      </c>
      <c r="AW547" s="13" t="s">
        <v>37</v>
      </c>
      <c r="AX547" s="13" t="s">
        <v>75</v>
      </c>
      <c r="AY547" s="245" t="s">
        <v>137</v>
      </c>
    </row>
    <row r="548" s="14" customFormat="1">
      <c r="A548" s="14"/>
      <c r="B548" s="246"/>
      <c r="C548" s="247"/>
      <c r="D548" s="226" t="s">
        <v>228</v>
      </c>
      <c r="E548" s="248" t="s">
        <v>19</v>
      </c>
      <c r="F548" s="249" t="s">
        <v>1591</v>
      </c>
      <c r="G548" s="247"/>
      <c r="H548" s="250">
        <v>52.859999999999999</v>
      </c>
      <c r="I548" s="251"/>
      <c r="J548" s="247"/>
      <c r="K548" s="247"/>
      <c r="L548" s="252"/>
      <c r="M548" s="253"/>
      <c r="N548" s="254"/>
      <c r="O548" s="254"/>
      <c r="P548" s="254"/>
      <c r="Q548" s="254"/>
      <c r="R548" s="254"/>
      <c r="S548" s="254"/>
      <c r="T548" s="255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6" t="s">
        <v>228</v>
      </c>
      <c r="AU548" s="256" t="s">
        <v>84</v>
      </c>
      <c r="AV548" s="14" t="s">
        <v>84</v>
      </c>
      <c r="AW548" s="14" t="s">
        <v>37</v>
      </c>
      <c r="AX548" s="14" t="s">
        <v>75</v>
      </c>
      <c r="AY548" s="256" t="s">
        <v>137</v>
      </c>
    </row>
    <row r="549" s="13" customFormat="1">
      <c r="A549" s="13"/>
      <c r="B549" s="236"/>
      <c r="C549" s="237"/>
      <c r="D549" s="226" t="s">
        <v>228</v>
      </c>
      <c r="E549" s="238" t="s">
        <v>19</v>
      </c>
      <c r="F549" s="239" t="s">
        <v>1592</v>
      </c>
      <c r="G549" s="237"/>
      <c r="H549" s="238" t="s">
        <v>19</v>
      </c>
      <c r="I549" s="240"/>
      <c r="J549" s="237"/>
      <c r="K549" s="237"/>
      <c r="L549" s="241"/>
      <c r="M549" s="242"/>
      <c r="N549" s="243"/>
      <c r="O549" s="243"/>
      <c r="P549" s="243"/>
      <c r="Q549" s="243"/>
      <c r="R549" s="243"/>
      <c r="S549" s="243"/>
      <c r="T549" s="244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5" t="s">
        <v>228</v>
      </c>
      <c r="AU549" s="245" t="s">
        <v>84</v>
      </c>
      <c r="AV549" s="13" t="s">
        <v>82</v>
      </c>
      <c r="AW549" s="13" t="s">
        <v>37</v>
      </c>
      <c r="AX549" s="13" t="s">
        <v>75</v>
      </c>
      <c r="AY549" s="245" t="s">
        <v>137</v>
      </c>
    </row>
    <row r="550" s="14" customFormat="1">
      <c r="A550" s="14"/>
      <c r="B550" s="246"/>
      <c r="C550" s="247"/>
      <c r="D550" s="226" t="s">
        <v>228</v>
      </c>
      <c r="E550" s="248" t="s">
        <v>19</v>
      </c>
      <c r="F550" s="249" t="s">
        <v>1586</v>
      </c>
      <c r="G550" s="247"/>
      <c r="H550" s="250">
        <v>11.52</v>
      </c>
      <c r="I550" s="251"/>
      <c r="J550" s="247"/>
      <c r="K550" s="247"/>
      <c r="L550" s="252"/>
      <c r="M550" s="253"/>
      <c r="N550" s="254"/>
      <c r="O550" s="254"/>
      <c r="P550" s="254"/>
      <c r="Q550" s="254"/>
      <c r="R550" s="254"/>
      <c r="S550" s="254"/>
      <c r="T550" s="255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6" t="s">
        <v>228</v>
      </c>
      <c r="AU550" s="256" t="s">
        <v>84</v>
      </c>
      <c r="AV550" s="14" t="s">
        <v>84</v>
      </c>
      <c r="AW550" s="14" t="s">
        <v>37</v>
      </c>
      <c r="AX550" s="14" t="s">
        <v>75</v>
      </c>
      <c r="AY550" s="256" t="s">
        <v>137</v>
      </c>
    </row>
    <row r="551" s="13" customFormat="1">
      <c r="A551" s="13"/>
      <c r="B551" s="236"/>
      <c r="C551" s="237"/>
      <c r="D551" s="226" t="s">
        <v>228</v>
      </c>
      <c r="E551" s="238" t="s">
        <v>19</v>
      </c>
      <c r="F551" s="239" t="s">
        <v>1519</v>
      </c>
      <c r="G551" s="237"/>
      <c r="H551" s="238" t="s">
        <v>19</v>
      </c>
      <c r="I551" s="240"/>
      <c r="J551" s="237"/>
      <c r="K551" s="237"/>
      <c r="L551" s="241"/>
      <c r="M551" s="242"/>
      <c r="N551" s="243"/>
      <c r="O551" s="243"/>
      <c r="P551" s="243"/>
      <c r="Q551" s="243"/>
      <c r="R551" s="243"/>
      <c r="S551" s="243"/>
      <c r="T551" s="244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5" t="s">
        <v>228</v>
      </c>
      <c r="AU551" s="245" t="s">
        <v>84</v>
      </c>
      <c r="AV551" s="13" t="s">
        <v>82</v>
      </c>
      <c r="AW551" s="13" t="s">
        <v>37</v>
      </c>
      <c r="AX551" s="13" t="s">
        <v>75</v>
      </c>
      <c r="AY551" s="245" t="s">
        <v>137</v>
      </c>
    </row>
    <row r="552" s="14" customFormat="1">
      <c r="A552" s="14"/>
      <c r="B552" s="246"/>
      <c r="C552" s="247"/>
      <c r="D552" s="226" t="s">
        <v>228</v>
      </c>
      <c r="E552" s="248" t="s">
        <v>19</v>
      </c>
      <c r="F552" s="249" t="s">
        <v>1593</v>
      </c>
      <c r="G552" s="247"/>
      <c r="H552" s="250">
        <v>30.48</v>
      </c>
      <c r="I552" s="251"/>
      <c r="J552" s="247"/>
      <c r="K552" s="247"/>
      <c r="L552" s="252"/>
      <c r="M552" s="253"/>
      <c r="N552" s="254"/>
      <c r="O552" s="254"/>
      <c r="P552" s="254"/>
      <c r="Q552" s="254"/>
      <c r="R552" s="254"/>
      <c r="S552" s="254"/>
      <c r="T552" s="255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56" t="s">
        <v>228</v>
      </c>
      <c r="AU552" s="256" t="s">
        <v>84</v>
      </c>
      <c r="AV552" s="14" t="s">
        <v>84</v>
      </c>
      <c r="AW552" s="14" t="s">
        <v>37</v>
      </c>
      <c r="AX552" s="14" t="s">
        <v>75</v>
      </c>
      <c r="AY552" s="256" t="s">
        <v>137</v>
      </c>
    </row>
    <row r="553" s="16" customFormat="1">
      <c r="A553" s="16"/>
      <c r="B553" s="280"/>
      <c r="C553" s="281"/>
      <c r="D553" s="226" t="s">
        <v>228</v>
      </c>
      <c r="E553" s="282" t="s">
        <v>19</v>
      </c>
      <c r="F553" s="283" t="s">
        <v>1309</v>
      </c>
      <c r="G553" s="281"/>
      <c r="H553" s="284">
        <v>1170.201</v>
      </c>
      <c r="I553" s="285"/>
      <c r="J553" s="281"/>
      <c r="K553" s="281"/>
      <c r="L553" s="286"/>
      <c r="M553" s="287"/>
      <c r="N553" s="288"/>
      <c r="O553" s="288"/>
      <c r="P553" s="288"/>
      <c r="Q553" s="288"/>
      <c r="R553" s="288"/>
      <c r="S553" s="288"/>
      <c r="T553" s="289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T553" s="290" t="s">
        <v>228</v>
      </c>
      <c r="AU553" s="290" t="s">
        <v>84</v>
      </c>
      <c r="AV553" s="16" t="s">
        <v>151</v>
      </c>
      <c r="AW553" s="16" t="s">
        <v>37</v>
      </c>
      <c r="AX553" s="16" t="s">
        <v>75</v>
      </c>
      <c r="AY553" s="290" t="s">
        <v>137</v>
      </c>
    </row>
    <row r="554" s="13" customFormat="1">
      <c r="A554" s="13"/>
      <c r="B554" s="236"/>
      <c r="C554" s="237"/>
      <c r="D554" s="226" t="s">
        <v>228</v>
      </c>
      <c r="E554" s="238" t="s">
        <v>19</v>
      </c>
      <c r="F554" s="239" t="s">
        <v>1251</v>
      </c>
      <c r="G554" s="237"/>
      <c r="H554" s="238" t="s">
        <v>19</v>
      </c>
      <c r="I554" s="240"/>
      <c r="J554" s="237"/>
      <c r="K554" s="237"/>
      <c r="L554" s="241"/>
      <c r="M554" s="242"/>
      <c r="N554" s="243"/>
      <c r="O554" s="243"/>
      <c r="P554" s="243"/>
      <c r="Q554" s="243"/>
      <c r="R554" s="243"/>
      <c r="S554" s="243"/>
      <c r="T554" s="244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5" t="s">
        <v>228</v>
      </c>
      <c r="AU554" s="245" t="s">
        <v>84</v>
      </c>
      <c r="AV554" s="13" t="s">
        <v>82</v>
      </c>
      <c r="AW554" s="13" t="s">
        <v>37</v>
      </c>
      <c r="AX554" s="13" t="s">
        <v>75</v>
      </c>
      <c r="AY554" s="245" t="s">
        <v>137</v>
      </c>
    </row>
    <row r="555" s="13" customFormat="1">
      <c r="A555" s="13"/>
      <c r="B555" s="236"/>
      <c r="C555" s="237"/>
      <c r="D555" s="226" t="s">
        <v>228</v>
      </c>
      <c r="E555" s="238" t="s">
        <v>19</v>
      </c>
      <c r="F555" s="239" t="s">
        <v>1441</v>
      </c>
      <c r="G555" s="237"/>
      <c r="H555" s="238" t="s">
        <v>19</v>
      </c>
      <c r="I555" s="240"/>
      <c r="J555" s="237"/>
      <c r="K555" s="237"/>
      <c r="L555" s="241"/>
      <c r="M555" s="242"/>
      <c r="N555" s="243"/>
      <c r="O555" s="243"/>
      <c r="P555" s="243"/>
      <c r="Q555" s="243"/>
      <c r="R555" s="243"/>
      <c r="S555" s="243"/>
      <c r="T555" s="24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5" t="s">
        <v>228</v>
      </c>
      <c r="AU555" s="245" t="s">
        <v>84</v>
      </c>
      <c r="AV555" s="13" t="s">
        <v>82</v>
      </c>
      <c r="AW555" s="13" t="s">
        <v>37</v>
      </c>
      <c r="AX555" s="13" t="s">
        <v>75</v>
      </c>
      <c r="AY555" s="245" t="s">
        <v>137</v>
      </c>
    </row>
    <row r="556" s="14" customFormat="1">
      <c r="A556" s="14"/>
      <c r="B556" s="246"/>
      <c r="C556" s="247"/>
      <c r="D556" s="226" t="s">
        <v>228</v>
      </c>
      <c r="E556" s="248" t="s">
        <v>19</v>
      </c>
      <c r="F556" s="249" t="s">
        <v>1594</v>
      </c>
      <c r="G556" s="247"/>
      <c r="H556" s="250">
        <v>32.369999999999997</v>
      </c>
      <c r="I556" s="251"/>
      <c r="J556" s="247"/>
      <c r="K556" s="247"/>
      <c r="L556" s="252"/>
      <c r="M556" s="253"/>
      <c r="N556" s="254"/>
      <c r="O556" s="254"/>
      <c r="P556" s="254"/>
      <c r="Q556" s="254"/>
      <c r="R556" s="254"/>
      <c r="S556" s="254"/>
      <c r="T556" s="25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6" t="s">
        <v>228</v>
      </c>
      <c r="AU556" s="256" t="s">
        <v>84</v>
      </c>
      <c r="AV556" s="14" t="s">
        <v>84</v>
      </c>
      <c r="AW556" s="14" t="s">
        <v>37</v>
      </c>
      <c r="AX556" s="14" t="s">
        <v>75</v>
      </c>
      <c r="AY556" s="256" t="s">
        <v>137</v>
      </c>
    </row>
    <row r="557" s="13" customFormat="1">
      <c r="A557" s="13"/>
      <c r="B557" s="236"/>
      <c r="C557" s="237"/>
      <c r="D557" s="226" t="s">
        <v>228</v>
      </c>
      <c r="E557" s="238" t="s">
        <v>19</v>
      </c>
      <c r="F557" s="239" t="s">
        <v>1595</v>
      </c>
      <c r="G557" s="237"/>
      <c r="H557" s="238" t="s">
        <v>19</v>
      </c>
      <c r="I557" s="240"/>
      <c r="J557" s="237"/>
      <c r="K557" s="237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228</v>
      </c>
      <c r="AU557" s="245" t="s">
        <v>84</v>
      </c>
      <c r="AV557" s="13" t="s">
        <v>82</v>
      </c>
      <c r="AW557" s="13" t="s">
        <v>37</v>
      </c>
      <c r="AX557" s="13" t="s">
        <v>75</v>
      </c>
      <c r="AY557" s="245" t="s">
        <v>137</v>
      </c>
    </row>
    <row r="558" s="14" customFormat="1">
      <c r="A558" s="14"/>
      <c r="B558" s="246"/>
      <c r="C558" s="247"/>
      <c r="D558" s="226" t="s">
        <v>228</v>
      </c>
      <c r="E558" s="248" t="s">
        <v>19</v>
      </c>
      <c r="F558" s="249" t="s">
        <v>1596</v>
      </c>
      <c r="G558" s="247"/>
      <c r="H558" s="250">
        <v>28.007999999999999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6" t="s">
        <v>228</v>
      </c>
      <c r="AU558" s="256" t="s">
        <v>84</v>
      </c>
      <c r="AV558" s="14" t="s">
        <v>84</v>
      </c>
      <c r="AW558" s="14" t="s">
        <v>37</v>
      </c>
      <c r="AX558" s="14" t="s">
        <v>75</v>
      </c>
      <c r="AY558" s="256" t="s">
        <v>137</v>
      </c>
    </row>
    <row r="559" s="13" customFormat="1">
      <c r="A559" s="13"/>
      <c r="B559" s="236"/>
      <c r="C559" s="237"/>
      <c r="D559" s="226" t="s">
        <v>228</v>
      </c>
      <c r="E559" s="238" t="s">
        <v>19</v>
      </c>
      <c r="F559" s="239" t="s">
        <v>1597</v>
      </c>
      <c r="G559" s="237"/>
      <c r="H559" s="238" t="s">
        <v>19</v>
      </c>
      <c r="I559" s="240"/>
      <c r="J559" s="237"/>
      <c r="K559" s="237"/>
      <c r="L559" s="241"/>
      <c r="M559" s="242"/>
      <c r="N559" s="243"/>
      <c r="O559" s="243"/>
      <c r="P559" s="243"/>
      <c r="Q559" s="243"/>
      <c r="R559" s="243"/>
      <c r="S559" s="243"/>
      <c r="T559" s="244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5" t="s">
        <v>228</v>
      </c>
      <c r="AU559" s="245" t="s">
        <v>84</v>
      </c>
      <c r="AV559" s="13" t="s">
        <v>82</v>
      </c>
      <c r="AW559" s="13" t="s">
        <v>37</v>
      </c>
      <c r="AX559" s="13" t="s">
        <v>75</v>
      </c>
      <c r="AY559" s="245" t="s">
        <v>137</v>
      </c>
    </row>
    <row r="560" s="14" customFormat="1">
      <c r="A560" s="14"/>
      <c r="B560" s="246"/>
      <c r="C560" s="247"/>
      <c r="D560" s="226" t="s">
        <v>228</v>
      </c>
      <c r="E560" s="248" t="s">
        <v>19</v>
      </c>
      <c r="F560" s="249" t="s">
        <v>1598</v>
      </c>
      <c r="G560" s="247"/>
      <c r="H560" s="250">
        <v>7.4160000000000004</v>
      </c>
      <c r="I560" s="251"/>
      <c r="J560" s="247"/>
      <c r="K560" s="247"/>
      <c r="L560" s="252"/>
      <c r="M560" s="253"/>
      <c r="N560" s="254"/>
      <c r="O560" s="254"/>
      <c r="P560" s="254"/>
      <c r="Q560" s="254"/>
      <c r="R560" s="254"/>
      <c r="S560" s="254"/>
      <c r="T560" s="25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6" t="s">
        <v>228</v>
      </c>
      <c r="AU560" s="256" t="s">
        <v>84</v>
      </c>
      <c r="AV560" s="14" t="s">
        <v>84</v>
      </c>
      <c r="AW560" s="14" t="s">
        <v>37</v>
      </c>
      <c r="AX560" s="14" t="s">
        <v>75</v>
      </c>
      <c r="AY560" s="256" t="s">
        <v>137</v>
      </c>
    </row>
    <row r="561" s="13" customFormat="1">
      <c r="A561" s="13"/>
      <c r="B561" s="236"/>
      <c r="C561" s="237"/>
      <c r="D561" s="226" t="s">
        <v>228</v>
      </c>
      <c r="E561" s="238" t="s">
        <v>19</v>
      </c>
      <c r="F561" s="239" t="s">
        <v>1599</v>
      </c>
      <c r="G561" s="237"/>
      <c r="H561" s="238" t="s">
        <v>19</v>
      </c>
      <c r="I561" s="240"/>
      <c r="J561" s="237"/>
      <c r="K561" s="237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228</v>
      </c>
      <c r="AU561" s="245" t="s">
        <v>84</v>
      </c>
      <c r="AV561" s="13" t="s">
        <v>82</v>
      </c>
      <c r="AW561" s="13" t="s">
        <v>37</v>
      </c>
      <c r="AX561" s="13" t="s">
        <v>75</v>
      </c>
      <c r="AY561" s="245" t="s">
        <v>137</v>
      </c>
    </row>
    <row r="562" s="14" customFormat="1">
      <c r="A562" s="14"/>
      <c r="B562" s="246"/>
      <c r="C562" s="247"/>
      <c r="D562" s="226" t="s">
        <v>228</v>
      </c>
      <c r="E562" s="248" t="s">
        <v>19</v>
      </c>
      <c r="F562" s="249" t="s">
        <v>1598</v>
      </c>
      <c r="G562" s="247"/>
      <c r="H562" s="250">
        <v>7.4160000000000004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6" t="s">
        <v>228</v>
      </c>
      <c r="AU562" s="256" t="s">
        <v>84</v>
      </c>
      <c r="AV562" s="14" t="s">
        <v>84</v>
      </c>
      <c r="AW562" s="14" t="s">
        <v>37</v>
      </c>
      <c r="AX562" s="14" t="s">
        <v>75</v>
      </c>
      <c r="AY562" s="256" t="s">
        <v>137</v>
      </c>
    </row>
    <row r="563" s="13" customFormat="1">
      <c r="A563" s="13"/>
      <c r="B563" s="236"/>
      <c r="C563" s="237"/>
      <c r="D563" s="226" t="s">
        <v>228</v>
      </c>
      <c r="E563" s="238" t="s">
        <v>19</v>
      </c>
      <c r="F563" s="239" t="s">
        <v>1600</v>
      </c>
      <c r="G563" s="237"/>
      <c r="H563" s="238" t="s">
        <v>19</v>
      </c>
      <c r="I563" s="240"/>
      <c r="J563" s="237"/>
      <c r="K563" s="237"/>
      <c r="L563" s="241"/>
      <c r="M563" s="242"/>
      <c r="N563" s="243"/>
      <c r="O563" s="243"/>
      <c r="P563" s="243"/>
      <c r="Q563" s="243"/>
      <c r="R563" s="243"/>
      <c r="S563" s="243"/>
      <c r="T563" s="244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45" t="s">
        <v>228</v>
      </c>
      <c r="AU563" s="245" t="s">
        <v>84</v>
      </c>
      <c r="AV563" s="13" t="s">
        <v>82</v>
      </c>
      <c r="AW563" s="13" t="s">
        <v>37</v>
      </c>
      <c r="AX563" s="13" t="s">
        <v>75</v>
      </c>
      <c r="AY563" s="245" t="s">
        <v>137</v>
      </c>
    </row>
    <row r="564" s="14" customFormat="1">
      <c r="A564" s="14"/>
      <c r="B564" s="246"/>
      <c r="C564" s="247"/>
      <c r="D564" s="226" t="s">
        <v>228</v>
      </c>
      <c r="E564" s="248" t="s">
        <v>19</v>
      </c>
      <c r="F564" s="249" t="s">
        <v>1601</v>
      </c>
      <c r="G564" s="247"/>
      <c r="H564" s="250">
        <v>12.311999999999999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6" t="s">
        <v>228</v>
      </c>
      <c r="AU564" s="256" t="s">
        <v>84</v>
      </c>
      <c r="AV564" s="14" t="s">
        <v>84</v>
      </c>
      <c r="AW564" s="14" t="s">
        <v>37</v>
      </c>
      <c r="AX564" s="14" t="s">
        <v>75</v>
      </c>
      <c r="AY564" s="256" t="s">
        <v>137</v>
      </c>
    </row>
    <row r="565" s="13" customFormat="1">
      <c r="A565" s="13"/>
      <c r="B565" s="236"/>
      <c r="C565" s="237"/>
      <c r="D565" s="226" t="s">
        <v>228</v>
      </c>
      <c r="E565" s="238" t="s">
        <v>19</v>
      </c>
      <c r="F565" s="239" t="s">
        <v>1602</v>
      </c>
      <c r="G565" s="237"/>
      <c r="H565" s="238" t="s">
        <v>19</v>
      </c>
      <c r="I565" s="240"/>
      <c r="J565" s="237"/>
      <c r="K565" s="237"/>
      <c r="L565" s="241"/>
      <c r="M565" s="242"/>
      <c r="N565" s="243"/>
      <c r="O565" s="243"/>
      <c r="P565" s="243"/>
      <c r="Q565" s="243"/>
      <c r="R565" s="243"/>
      <c r="S565" s="243"/>
      <c r="T565" s="244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45" t="s">
        <v>228</v>
      </c>
      <c r="AU565" s="245" t="s">
        <v>84</v>
      </c>
      <c r="AV565" s="13" t="s">
        <v>82</v>
      </c>
      <c r="AW565" s="13" t="s">
        <v>37</v>
      </c>
      <c r="AX565" s="13" t="s">
        <v>75</v>
      </c>
      <c r="AY565" s="245" t="s">
        <v>137</v>
      </c>
    </row>
    <row r="566" s="14" customFormat="1">
      <c r="A566" s="14"/>
      <c r="B566" s="246"/>
      <c r="C566" s="247"/>
      <c r="D566" s="226" t="s">
        <v>228</v>
      </c>
      <c r="E566" s="248" t="s">
        <v>19</v>
      </c>
      <c r="F566" s="249" t="s">
        <v>1603</v>
      </c>
      <c r="G566" s="247"/>
      <c r="H566" s="250">
        <v>59.531999999999996</v>
      </c>
      <c r="I566" s="251"/>
      <c r="J566" s="247"/>
      <c r="K566" s="247"/>
      <c r="L566" s="252"/>
      <c r="M566" s="253"/>
      <c r="N566" s="254"/>
      <c r="O566" s="254"/>
      <c r="P566" s="254"/>
      <c r="Q566" s="254"/>
      <c r="R566" s="254"/>
      <c r="S566" s="254"/>
      <c r="T566" s="255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6" t="s">
        <v>228</v>
      </c>
      <c r="AU566" s="256" t="s">
        <v>84</v>
      </c>
      <c r="AV566" s="14" t="s">
        <v>84</v>
      </c>
      <c r="AW566" s="14" t="s">
        <v>37</v>
      </c>
      <c r="AX566" s="14" t="s">
        <v>75</v>
      </c>
      <c r="AY566" s="256" t="s">
        <v>137</v>
      </c>
    </row>
    <row r="567" s="14" customFormat="1">
      <c r="A567" s="14"/>
      <c r="B567" s="246"/>
      <c r="C567" s="247"/>
      <c r="D567" s="226" t="s">
        <v>228</v>
      </c>
      <c r="E567" s="248" t="s">
        <v>19</v>
      </c>
      <c r="F567" s="249" t="s">
        <v>1604</v>
      </c>
      <c r="G567" s="247"/>
      <c r="H567" s="250">
        <v>-1.8120000000000001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6" t="s">
        <v>228</v>
      </c>
      <c r="AU567" s="256" t="s">
        <v>84</v>
      </c>
      <c r="AV567" s="14" t="s">
        <v>84</v>
      </c>
      <c r="AW567" s="14" t="s">
        <v>37</v>
      </c>
      <c r="AX567" s="14" t="s">
        <v>75</v>
      </c>
      <c r="AY567" s="256" t="s">
        <v>137</v>
      </c>
    </row>
    <row r="568" s="13" customFormat="1">
      <c r="A568" s="13"/>
      <c r="B568" s="236"/>
      <c r="C568" s="237"/>
      <c r="D568" s="226" t="s">
        <v>228</v>
      </c>
      <c r="E568" s="238" t="s">
        <v>19</v>
      </c>
      <c r="F568" s="239" t="s">
        <v>1605</v>
      </c>
      <c r="G568" s="237"/>
      <c r="H568" s="238" t="s">
        <v>19</v>
      </c>
      <c r="I568" s="240"/>
      <c r="J568" s="237"/>
      <c r="K568" s="237"/>
      <c r="L568" s="241"/>
      <c r="M568" s="242"/>
      <c r="N568" s="243"/>
      <c r="O568" s="243"/>
      <c r="P568" s="243"/>
      <c r="Q568" s="243"/>
      <c r="R568" s="243"/>
      <c r="S568" s="243"/>
      <c r="T568" s="244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5" t="s">
        <v>228</v>
      </c>
      <c r="AU568" s="245" t="s">
        <v>84</v>
      </c>
      <c r="AV568" s="13" t="s">
        <v>82</v>
      </c>
      <c r="AW568" s="13" t="s">
        <v>37</v>
      </c>
      <c r="AX568" s="13" t="s">
        <v>75</v>
      </c>
      <c r="AY568" s="245" t="s">
        <v>137</v>
      </c>
    </row>
    <row r="569" s="14" customFormat="1">
      <c r="A569" s="14"/>
      <c r="B569" s="246"/>
      <c r="C569" s="247"/>
      <c r="D569" s="226" t="s">
        <v>228</v>
      </c>
      <c r="E569" s="248" t="s">
        <v>19</v>
      </c>
      <c r="F569" s="249" t="s">
        <v>1606</v>
      </c>
      <c r="G569" s="247"/>
      <c r="H569" s="250">
        <v>59.862000000000002</v>
      </c>
      <c r="I569" s="251"/>
      <c r="J569" s="247"/>
      <c r="K569" s="247"/>
      <c r="L569" s="252"/>
      <c r="M569" s="253"/>
      <c r="N569" s="254"/>
      <c r="O569" s="254"/>
      <c r="P569" s="254"/>
      <c r="Q569" s="254"/>
      <c r="R569" s="254"/>
      <c r="S569" s="254"/>
      <c r="T569" s="255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56" t="s">
        <v>228</v>
      </c>
      <c r="AU569" s="256" t="s">
        <v>84</v>
      </c>
      <c r="AV569" s="14" t="s">
        <v>84</v>
      </c>
      <c r="AW569" s="14" t="s">
        <v>37</v>
      </c>
      <c r="AX569" s="14" t="s">
        <v>75</v>
      </c>
      <c r="AY569" s="256" t="s">
        <v>137</v>
      </c>
    </row>
    <row r="570" s="14" customFormat="1">
      <c r="A570" s="14"/>
      <c r="B570" s="246"/>
      <c r="C570" s="247"/>
      <c r="D570" s="226" t="s">
        <v>228</v>
      </c>
      <c r="E570" s="248" t="s">
        <v>19</v>
      </c>
      <c r="F570" s="249" t="s">
        <v>1607</v>
      </c>
      <c r="G570" s="247"/>
      <c r="H570" s="250">
        <v>0.97599999999999998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6" t="s">
        <v>228</v>
      </c>
      <c r="AU570" s="256" t="s">
        <v>84</v>
      </c>
      <c r="AV570" s="14" t="s">
        <v>84</v>
      </c>
      <c r="AW570" s="14" t="s">
        <v>37</v>
      </c>
      <c r="AX570" s="14" t="s">
        <v>75</v>
      </c>
      <c r="AY570" s="256" t="s">
        <v>137</v>
      </c>
    </row>
    <row r="571" s="14" customFormat="1">
      <c r="A571" s="14"/>
      <c r="B571" s="246"/>
      <c r="C571" s="247"/>
      <c r="D571" s="226" t="s">
        <v>228</v>
      </c>
      <c r="E571" s="248" t="s">
        <v>19</v>
      </c>
      <c r="F571" s="249" t="s">
        <v>1608</v>
      </c>
      <c r="G571" s="247"/>
      <c r="H571" s="250">
        <v>-2.2549999999999999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6" t="s">
        <v>228</v>
      </c>
      <c r="AU571" s="256" t="s">
        <v>84</v>
      </c>
      <c r="AV571" s="14" t="s">
        <v>84</v>
      </c>
      <c r="AW571" s="14" t="s">
        <v>37</v>
      </c>
      <c r="AX571" s="14" t="s">
        <v>75</v>
      </c>
      <c r="AY571" s="256" t="s">
        <v>137</v>
      </c>
    </row>
    <row r="572" s="13" customFormat="1">
      <c r="A572" s="13"/>
      <c r="B572" s="236"/>
      <c r="C572" s="237"/>
      <c r="D572" s="226" t="s">
        <v>228</v>
      </c>
      <c r="E572" s="238" t="s">
        <v>19</v>
      </c>
      <c r="F572" s="239" t="s">
        <v>1609</v>
      </c>
      <c r="G572" s="237"/>
      <c r="H572" s="238" t="s">
        <v>19</v>
      </c>
      <c r="I572" s="240"/>
      <c r="J572" s="237"/>
      <c r="K572" s="237"/>
      <c r="L572" s="241"/>
      <c r="M572" s="242"/>
      <c r="N572" s="243"/>
      <c r="O572" s="243"/>
      <c r="P572" s="243"/>
      <c r="Q572" s="243"/>
      <c r="R572" s="243"/>
      <c r="S572" s="243"/>
      <c r="T572" s="24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5" t="s">
        <v>228</v>
      </c>
      <c r="AU572" s="245" t="s">
        <v>84</v>
      </c>
      <c r="AV572" s="13" t="s">
        <v>82</v>
      </c>
      <c r="AW572" s="13" t="s">
        <v>37</v>
      </c>
      <c r="AX572" s="13" t="s">
        <v>75</v>
      </c>
      <c r="AY572" s="245" t="s">
        <v>137</v>
      </c>
    </row>
    <row r="573" s="14" customFormat="1">
      <c r="A573" s="14"/>
      <c r="B573" s="246"/>
      <c r="C573" s="247"/>
      <c r="D573" s="226" t="s">
        <v>228</v>
      </c>
      <c r="E573" s="248" t="s">
        <v>19</v>
      </c>
      <c r="F573" s="249" t="s">
        <v>1610</v>
      </c>
      <c r="G573" s="247"/>
      <c r="H573" s="250">
        <v>83.555999999999997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228</v>
      </c>
      <c r="AU573" s="256" t="s">
        <v>84</v>
      </c>
      <c r="AV573" s="14" t="s">
        <v>84</v>
      </c>
      <c r="AW573" s="14" t="s">
        <v>37</v>
      </c>
      <c r="AX573" s="14" t="s">
        <v>75</v>
      </c>
      <c r="AY573" s="256" t="s">
        <v>137</v>
      </c>
    </row>
    <row r="574" s="14" customFormat="1">
      <c r="A574" s="14"/>
      <c r="B574" s="246"/>
      <c r="C574" s="247"/>
      <c r="D574" s="226" t="s">
        <v>228</v>
      </c>
      <c r="E574" s="248" t="s">
        <v>19</v>
      </c>
      <c r="F574" s="249" t="s">
        <v>1611</v>
      </c>
      <c r="G574" s="247"/>
      <c r="H574" s="250">
        <v>2.3959999999999999</v>
      </c>
      <c r="I574" s="251"/>
      <c r="J574" s="247"/>
      <c r="K574" s="247"/>
      <c r="L574" s="252"/>
      <c r="M574" s="253"/>
      <c r="N574" s="254"/>
      <c r="O574" s="254"/>
      <c r="P574" s="254"/>
      <c r="Q574" s="254"/>
      <c r="R574" s="254"/>
      <c r="S574" s="254"/>
      <c r="T574" s="25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6" t="s">
        <v>228</v>
      </c>
      <c r="AU574" s="256" t="s">
        <v>84</v>
      </c>
      <c r="AV574" s="14" t="s">
        <v>84</v>
      </c>
      <c r="AW574" s="14" t="s">
        <v>37</v>
      </c>
      <c r="AX574" s="14" t="s">
        <v>75</v>
      </c>
      <c r="AY574" s="256" t="s">
        <v>137</v>
      </c>
    </row>
    <row r="575" s="14" customFormat="1">
      <c r="A575" s="14"/>
      <c r="B575" s="246"/>
      <c r="C575" s="247"/>
      <c r="D575" s="226" t="s">
        <v>228</v>
      </c>
      <c r="E575" s="248" t="s">
        <v>19</v>
      </c>
      <c r="F575" s="249" t="s">
        <v>1612</v>
      </c>
      <c r="G575" s="247"/>
      <c r="H575" s="250">
        <v>-6.9199999999999999</v>
      </c>
      <c r="I575" s="251"/>
      <c r="J575" s="247"/>
      <c r="K575" s="247"/>
      <c r="L575" s="252"/>
      <c r="M575" s="253"/>
      <c r="N575" s="254"/>
      <c r="O575" s="254"/>
      <c r="P575" s="254"/>
      <c r="Q575" s="254"/>
      <c r="R575" s="254"/>
      <c r="S575" s="254"/>
      <c r="T575" s="255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6" t="s">
        <v>228</v>
      </c>
      <c r="AU575" s="256" t="s">
        <v>84</v>
      </c>
      <c r="AV575" s="14" t="s">
        <v>84</v>
      </c>
      <c r="AW575" s="14" t="s">
        <v>37</v>
      </c>
      <c r="AX575" s="14" t="s">
        <v>75</v>
      </c>
      <c r="AY575" s="256" t="s">
        <v>137</v>
      </c>
    </row>
    <row r="576" s="13" customFormat="1">
      <c r="A576" s="13"/>
      <c r="B576" s="236"/>
      <c r="C576" s="237"/>
      <c r="D576" s="226" t="s">
        <v>228</v>
      </c>
      <c r="E576" s="238" t="s">
        <v>19</v>
      </c>
      <c r="F576" s="239" t="s">
        <v>1613</v>
      </c>
      <c r="G576" s="237"/>
      <c r="H576" s="238" t="s">
        <v>19</v>
      </c>
      <c r="I576" s="240"/>
      <c r="J576" s="237"/>
      <c r="K576" s="237"/>
      <c r="L576" s="241"/>
      <c r="M576" s="242"/>
      <c r="N576" s="243"/>
      <c r="O576" s="243"/>
      <c r="P576" s="243"/>
      <c r="Q576" s="243"/>
      <c r="R576" s="243"/>
      <c r="S576" s="243"/>
      <c r="T576" s="244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5" t="s">
        <v>228</v>
      </c>
      <c r="AU576" s="245" t="s">
        <v>84</v>
      </c>
      <c r="AV576" s="13" t="s">
        <v>82</v>
      </c>
      <c r="AW576" s="13" t="s">
        <v>37</v>
      </c>
      <c r="AX576" s="13" t="s">
        <v>75</v>
      </c>
      <c r="AY576" s="245" t="s">
        <v>137</v>
      </c>
    </row>
    <row r="577" s="14" customFormat="1">
      <c r="A577" s="14"/>
      <c r="B577" s="246"/>
      <c r="C577" s="247"/>
      <c r="D577" s="226" t="s">
        <v>228</v>
      </c>
      <c r="E577" s="248" t="s">
        <v>19</v>
      </c>
      <c r="F577" s="249" t="s">
        <v>1614</v>
      </c>
      <c r="G577" s="247"/>
      <c r="H577" s="250">
        <v>44.411000000000001</v>
      </c>
      <c r="I577" s="251"/>
      <c r="J577" s="247"/>
      <c r="K577" s="247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228</v>
      </c>
      <c r="AU577" s="256" t="s">
        <v>84</v>
      </c>
      <c r="AV577" s="14" t="s">
        <v>84</v>
      </c>
      <c r="AW577" s="14" t="s">
        <v>37</v>
      </c>
      <c r="AX577" s="14" t="s">
        <v>75</v>
      </c>
      <c r="AY577" s="256" t="s">
        <v>137</v>
      </c>
    </row>
    <row r="578" s="13" customFormat="1">
      <c r="A578" s="13"/>
      <c r="B578" s="236"/>
      <c r="C578" s="237"/>
      <c r="D578" s="226" t="s">
        <v>228</v>
      </c>
      <c r="E578" s="238" t="s">
        <v>19</v>
      </c>
      <c r="F578" s="239" t="s">
        <v>1252</v>
      </c>
      <c r="G578" s="237"/>
      <c r="H578" s="238" t="s">
        <v>19</v>
      </c>
      <c r="I578" s="240"/>
      <c r="J578" s="237"/>
      <c r="K578" s="237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228</v>
      </c>
      <c r="AU578" s="245" t="s">
        <v>84</v>
      </c>
      <c r="AV578" s="13" t="s">
        <v>82</v>
      </c>
      <c r="AW578" s="13" t="s">
        <v>37</v>
      </c>
      <c r="AX578" s="13" t="s">
        <v>75</v>
      </c>
      <c r="AY578" s="245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1615</v>
      </c>
      <c r="G579" s="247"/>
      <c r="H579" s="250">
        <v>131.55000000000001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3" customFormat="1">
      <c r="A580" s="13"/>
      <c r="B580" s="236"/>
      <c r="C580" s="237"/>
      <c r="D580" s="226" t="s">
        <v>228</v>
      </c>
      <c r="E580" s="238" t="s">
        <v>19</v>
      </c>
      <c r="F580" s="239" t="s">
        <v>1616</v>
      </c>
      <c r="G580" s="237"/>
      <c r="H580" s="238" t="s">
        <v>19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228</v>
      </c>
      <c r="AU580" s="245" t="s">
        <v>84</v>
      </c>
      <c r="AV580" s="13" t="s">
        <v>82</v>
      </c>
      <c r="AW580" s="13" t="s">
        <v>37</v>
      </c>
      <c r="AX580" s="13" t="s">
        <v>75</v>
      </c>
      <c r="AY580" s="245" t="s">
        <v>137</v>
      </c>
    </row>
    <row r="581" s="14" customFormat="1">
      <c r="A581" s="14"/>
      <c r="B581" s="246"/>
      <c r="C581" s="247"/>
      <c r="D581" s="226" t="s">
        <v>228</v>
      </c>
      <c r="E581" s="248" t="s">
        <v>19</v>
      </c>
      <c r="F581" s="249" t="s">
        <v>1617</v>
      </c>
      <c r="G581" s="247"/>
      <c r="H581" s="250">
        <v>186.614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228</v>
      </c>
      <c r="AU581" s="256" t="s">
        <v>84</v>
      </c>
      <c r="AV581" s="14" t="s">
        <v>84</v>
      </c>
      <c r="AW581" s="14" t="s">
        <v>37</v>
      </c>
      <c r="AX581" s="14" t="s">
        <v>75</v>
      </c>
      <c r="AY581" s="256" t="s">
        <v>137</v>
      </c>
    </row>
    <row r="582" s="14" customFormat="1">
      <c r="A582" s="14"/>
      <c r="B582" s="246"/>
      <c r="C582" s="247"/>
      <c r="D582" s="226" t="s">
        <v>228</v>
      </c>
      <c r="E582" s="248" t="s">
        <v>19</v>
      </c>
      <c r="F582" s="249" t="s">
        <v>1618</v>
      </c>
      <c r="G582" s="247"/>
      <c r="H582" s="250">
        <v>13.41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6" t="s">
        <v>228</v>
      </c>
      <c r="AU582" s="256" t="s">
        <v>84</v>
      </c>
      <c r="AV582" s="14" t="s">
        <v>84</v>
      </c>
      <c r="AW582" s="14" t="s">
        <v>37</v>
      </c>
      <c r="AX582" s="14" t="s">
        <v>75</v>
      </c>
      <c r="AY582" s="256" t="s">
        <v>137</v>
      </c>
    </row>
    <row r="583" s="14" customFormat="1">
      <c r="A583" s="14"/>
      <c r="B583" s="246"/>
      <c r="C583" s="247"/>
      <c r="D583" s="226" t="s">
        <v>228</v>
      </c>
      <c r="E583" s="248" t="s">
        <v>19</v>
      </c>
      <c r="F583" s="249" t="s">
        <v>1619</v>
      </c>
      <c r="G583" s="247"/>
      <c r="H583" s="250">
        <v>7.859</v>
      </c>
      <c r="I583" s="251"/>
      <c r="J583" s="247"/>
      <c r="K583" s="247"/>
      <c r="L583" s="252"/>
      <c r="M583" s="253"/>
      <c r="N583" s="254"/>
      <c r="O583" s="254"/>
      <c r="P583" s="254"/>
      <c r="Q583" s="254"/>
      <c r="R583" s="254"/>
      <c r="S583" s="254"/>
      <c r="T583" s="255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6" t="s">
        <v>228</v>
      </c>
      <c r="AU583" s="256" t="s">
        <v>84</v>
      </c>
      <c r="AV583" s="14" t="s">
        <v>84</v>
      </c>
      <c r="AW583" s="14" t="s">
        <v>37</v>
      </c>
      <c r="AX583" s="14" t="s">
        <v>75</v>
      </c>
      <c r="AY583" s="256" t="s">
        <v>137</v>
      </c>
    </row>
    <row r="584" s="14" customFormat="1">
      <c r="A584" s="14"/>
      <c r="B584" s="246"/>
      <c r="C584" s="247"/>
      <c r="D584" s="226" t="s">
        <v>228</v>
      </c>
      <c r="E584" s="248" t="s">
        <v>19</v>
      </c>
      <c r="F584" s="249" t="s">
        <v>1620</v>
      </c>
      <c r="G584" s="247"/>
      <c r="H584" s="250">
        <v>-2.2229999999999999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6" t="s">
        <v>228</v>
      </c>
      <c r="AU584" s="256" t="s">
        <v>84</v>
      </c>
      <c r="AV584" s="14" t="s">
        <v>84</v>
      </c>
      <c r="AW584" s="14" t="s">
        <v>37</v>
      </c>
      <c r="AX584" s="14" t="s">
        <v>75</v>
      </c>
      <c r="AY584" s="256" t="s">
        <v>137</v>
      </c>
    </row>
    <row r="585" s="13" customFormat="1">
      <c r="A585" s="13"/>
      <c r="B585" s="236"/>
      <c r="C585" s="237"/>
      <c r="D585" s="226" t="s">
        <v>228</v>
      </c>
      <c r="E585" s="238" t="s">
        <v>19</v>
      </c>
      <c r="F585" s="239" t="s">
        <v>1621</v>
      </c>
      <c r="G585" s="237"/>
      <c r="H585" s="238" t="s">
        <v>19</v>
      </c>
      <c r="I585" s="240"/>
      <c r="J585" s="237"/>
      <c r="K585" s="237"/>
      <c r="L585" s="241"/>
      <c r="M585" s="242"/>
      <c r="N585" s="243"/>
      <c r="O585" s="243"/>
      <c r="P585" s="243"/>
      <c r="Q585" s="243"/>
      <c r="R585" s="243"/>
      <c r="S585" s="243"/>
      <c r="T585" s="244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5" t="s">
        <v>228</v>
      </c>
      <c r="AU585" s="245" t="s">
        <v>84</v>
      </c>
      <c r="AV585" s="13" t="s">
        <v>82</v>
      </c>
      <c r="AW585" s="13" t="s">
        <v>37</v>
      </c>
      <c r="AX585" s="13" t="s">
        <v>75</v>
      </c>
      <c r="AY585" s="245" t="s">
        <v>137</v>
      </c>
    </row>
    <row r="586" s="14" customFormat="1">
      <c r="A586" s="14"/>
      <c r="B586" s="246"/>
      <c r="C586" s="247"/>
      <c r="D586" s="226" t="s">
        <v>228</v>
      </c>
      <c r="E586" s="248" t="s">
        <v>19</v>
      </c>
      <c r="F586" s="249" t="s">
        <v>1622</v>
      </c>
      <c r="G586" s="247"/>
      <c r="H586" s="250">
        <v>68.573999999999998</v>
      </c>
      <c r="I586" s="251"/>
      <c r="J586" s="247"/>
      <c r="K586" s="247"/>
      <c r="L586" s="252"/>
      <c r="M586" s="253"/>
      <c r="N586" s="254"/>
      <c r="O586" s="254"/>
      <c r="P586" s="254"/>
      <c r="Q586" s="254"/>
      <c r="R586" s="254"/>
      <c r="S586" s="254"/>
      <c r="T586" s="255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6" t="s">
        <v>228</v>
      </c>
      <c r="AU586" s="256" t="s">
        <v>84</v>
      </c>
      <c r="AV586" s="14" t="s">
        <v>84</v>
      </c>
      <c r="AW586" s="14" t="s">
        <v>37</v>
      </c>
      <c r="AX586" s="14" t="s">
        <v>75</v>
      </c>
      <c r="AY586" s="256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1623</v>
      </c>
      <c r="G587" s="247"/>
      <c r="H587" s="250">
        <v>1.044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3" customFormat="1">
      <c r="A588" s="13"/>
      <c r="B588" s="236"/>
      <c r="C588" s="237"/>
      <c r="D588" s="226" t="s">
        <v>228</v>
      </c>
      <c r="E588" s="238" t="s">
        <v>19</v>
      </c>
      <c r="F588" s="239" t="s">
        <v>1624</v>
      </c>
      <c r="G588" s="237"/>
      <c r="H588" s="238" t="s">
        <v>19</v>
      </c>
      <c r="I588" s="240"/>
      <c r="J588" s="237"/>
      <c r="K588" s="237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228</v>
      </c>
      <c r="AU588" s="245" t="s">
        <v>84</v>
      </c>
      <c r="AV588" s="13" t="s">
        <v>82</v>
      </c>
      <c r="AW588" s="13" t="s">
        <v>37</v>
      </c>
      <c r="AX588" s="13" t="s">
        <v>75</v>
      </c>
      <c r="AY588" s="245" t="s">
        <v>137</v>
      </c>
    </row>
    <row r="589" s="14" customFormat="1">
      <c r="A589" s="14"/>
      <c r="B589" s="246"/>
      <c r="C589" s="247"/>
      <c r="D589" s="226" t="s">
        <v>228</v>
      </c>
      <c r="E589" s="248" t="s">
        <v>19</v>
      </c>
      <c r="F589" s="249" t="s">
        <v>1625</v>
      </c>
      <c r="G589" s="247"/>
      <c r="H589" s="250">
        <v>22.358000000000001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228</v>
      </c>
      <c r="AU589" s="256" t="s">
        <v>84</v>
      </c>
      <c r="AV589" s="14" t="s">
        <v>84</v>
      </c>
      <c r="AW589" s="14" t="s">
        <v>37</v>
      </c>
      <c r="AX589" s="14" t="s">
        <v>75</v>
      </c>
      <c r="AY589" s="256" t="s">
        <v>137</v>
      </c>
    </row>
    <row r="590" s="13" customFormat="1">
      <c r="A590" s="13"/>
      <c r="B590" s="236"/>
      <c r="C590" s="237"/>
      <c r="D590" s="226" t="s">
        <v>228</v>
      </c>
      <c r="E590" s="238" t="s">
        <v>19</v>
      </c>
      <c r="F590" s="239" t="s">
        <v>1626</v>
      </c>
      <c r="G590" s="237"/>
      <c r="H590" s="238" t="s">
        <v>19</v>
      </c>
      <c r="I590" s="240"/>
      <c r="J590" s="237"/>
      <c r="K590" s="237"/>
      <c r="L590" s="241"/>
      <c r="M590" s="242"/>
      <c r="N590" s="243"/>
      <c r="O590" s="243"/>
      <c r="P590" s="243"/>
      <c r="Q590" s="243"/>
      <c r="R590" s="243"/>
      <c r="S590" s="243"/>
      <c r="T590" s="244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45" t="s">
        <v>228</v>
      </c>
      <c r="AU590" s="245" t="s">
        <v>84</v>
      </c>
      <c r="AV590" s="13" t="s">
        <v>82</v>
      </c>
      <c r="AW590" s="13" t="s">
        <v>37</v>
      </c>
      <c r="AX590" s="13" t="s">
        <v>75</v>
      </c>
      <c r="AY590" s="245" t="s">
        <v>137</v>
      </c>
    </row>
    <row r="591" s="14" customFormat="1">
      <c r="A591" s="14"/>
      <c r="B591" s="246"/>
      <c r="C591" s="247"/>
      <c r="D591" s="226" t="s">
        <v>228</v>
      </c>
      <c r="E591" s="248" t="s">
        <v>19</v>
      </c>
      <c r="F591" s="249" t="s">
        <v>1627</v>
      </c>
      <c r="G591" s="247"/>
      <c r="H591" s="250">
        <v>34.298999999999999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228</v>
      </c>
      <c r="AU591" s="256" t="s">
        <v>84</v>
      </c>
      <c r="AV591" s="14" t="s">
        <v>84</v>
      </c>
      <c r="AW591" s="14" t="s">
        <v>37</v>
      </c>
      <c r="AX591" s="14" t="s">
        <v>75</v>
      </c>
      <c r="AY591" s="256" t="s">
        <v>137</v>
      </c>
    </row>
    <row r="592" s="13" customFormat="1">
      <c r="A592" s="13"/>
      <c r="B592" s="236"/>
      <c r="C592" s="237"/>
      <c r="D592" s="226" t="s">
        <v>228</v>
      </c>
      <c r="E592" s="238" t="s">
        <v>19</v>
      </c>
      <c r="F592" s="239" t="s">
        <v>1628</v>
      </c>
      <c r="G592" s="237"/>
      <c r="H592" s="238" t="s">
        <v>19</v>
      </c>
      <c r="I592" s="240"/>
      <c r="J592" s="237"/>
      <c r="K592" s="237"/>
      <c r="L592" s="241"/>
      <c r="M592" s="242"/>
      <c r="N592" s="243"/>
      <c r="O592" s="243"/>
      <c r="P592" s="243"/>
      <c r="Q592" s="243"/>
      <c r="R592" s="243"/>
      <c r="S592" s="243"/>
      <c r="T592" s="24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5" t="s">
        <v>228</v>
      </c>
      <c r="AU592" s="245" t="s">
        <v>84</v>
      </c>
      <c r="AV592" s="13" t="s">
        <v>82</v>
      </c>
      <c r="AW592" s="13" t="s">
        <v>37</v>
      </c>
      <c r="AX592" s="13" t="s">
        <v>75</v>
      </c>
      <c r="AY592" s="245" t="s">
        <v>137</v>
      </c>
    </row>
    <row r="593" s="14" customFormat="1">
      <c r="A593" s="14"/>
      <c r="B593" s="246"/>
      <c r="C593" s="247"/>
      <c r="D593" s="226" t="s">
        <v>228</v>
      </c>
      <c r="E593" s="248" t="s">
        <v>19</v>
      </c>
      <c r="F593" s="249" t="s">
        <v>1629</v>
      </c>
      <c r="G593" s="247"/>
      <c r="H593" s="250">
        <v>14.725</v>
      </c>
      <c r="I593" s="251"/>
      <c r="J593" s="247"/>
      <c r="K593" s="247"/>
      <c r="L593" s="252"/>
      <c r="M593" s="253"/>
      <c r="N593" s="254"/>
      <c r="O593" s="254"/>
      <c r="P593" s="254"/>
      <c r="Q593" s="254"/>
      <c r="R593" s="254"/>
      <c r="S593" s="254"/>
      <c r="T593" s="25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6" t="s">
        <v>228</v>
      </c>
      <c r="AU593" s="256" t="s">
        <v>84</v>
      </c>
      <c r="AV593" s="14" t="s">
        <v>84</v>
      </c>
      <c r="AW593" s="14" t="s">
        <v>37</v>
      </c>
      <c r="AX593" s="14" t="s">
        <v>75</v>
      </c>
      <c r="AY593" s="256" t="s">
        <v>137</v>
      </c>
    </row>
    <row r="594" s="13" customFormat="1">
      <c r="A594" s="13"/>
      <c r="B594" s="236"/>
      <c r="C594" s="237"/>
      <c r="D594" s="226" t="s">
        <v>228</v>
      </c>
      <c r="E594" s="238" t="s">
        <v>19</v>
      </c>
      <c r="F594" s="239" t="s">
        <v>1630</v>
      </c>
      <c r="G594" s="237"/>
      <c r="H594" s="238" t="s">
        <v>19</v>
      </c>
      <c r="I594" s="240"/>
      <c r="J594" s="237"/>
      <c r="K594" s="237"/>
      <c r="L594" s="241"/>
      <c r="M594" s="242"/>
      <c r="N594" s="243"/>
      <c r="O594" s="243"/>
      <c r="P594" s="243"/>
      <c r="Q594" s="243"/>
      <c r="R594" s="243"/>
      <c r="S594" s="243"/>
      <c r="T594" s="244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5" t="s">
        <v>228</v>
      </c>
      <c r="AU594" s="245" t="s">
        <v>84</v>
      </c>
      <c r="AV594" s="13" t="s">
        <v>82</v>
      </c>
      <c r="AW594" s="13" t="s">
        <v>37</v>
      </c>
      <c r="AX594" s="13" t="s">
        <v>75</v>
      </c>
      <c r="AY594" s="245" t="s">
        <v>137</v>
      </c>
    </row>
    <row r="595" s="14" customFormat="1">
      <c r="A595" s="14"/>
      <c r="B595" s="246"/>
      <c r="C595" s="247"/>
      <c r="D595" s="226" t="s">
        <v>228</v>
      </c>
      <c r="E595" s="248" t="s">
        <v>19</v>
      </c>
      <c r="F595" s="249" t="s">
        <v>1631</v>
      </c>
      <c r="G595" s="247"/>
      <c r="H595" s="250">
        <v>50.310000000000002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228</v>
      </c>
      <c r="AU595" s="256" t="s">
        <v>84</v>
      </c>
      <c r="AV595" s="14" t="s">
        <v>84</v>
      </c>
      <c r="AW595" s="14" t="s">
        <v>37</v>
      </c>
      <c r="AX595" s="14" t="s">
        <v>75</v>
      </c>
      <c r="AY595" s="256" t="s">
        <v>137</v>
      </c>
    </row>
    <row r="596" s="13" customFormat="1">
      <c r="A596" s="13"/>
      <c r="B596" s="236"/>
      <c r="C596" s="237"/>
      <c r="D596" s="226" t="s">
        <v>228</v>
      </c>
      <c r="E596" s="238" t="s">
        <v>19</v>
      </c>
      <c r="F596" s="239" t="s">
        <v>1632</v>
      </c>
      <c r="G596" s="237"/>
      <c r="H596" s="238" t="s">
        <v>19</v>
      </c>
      <c r="I596" s="240"/>
      <c r="J596" s="237"/>
      <c r="K596" s="237"/>
      <c r="L596" s="241"/>
      <c r="M596" s="242"/>
      <c r="N596" s="243"/>
      <c r="O596" s="243"/>
      <c r="P596" s="243"/>
      <c r="Q596" s="243"/>
      <c r="R596" s="243"/>
      <c r="S596" s="243"/>
      <c r="T596" s="24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5" t="s">
        <v>228</v>
      </c>
      <c r="AU596" s="245" t="s">
        <v>84</v>
      </c>
      <c r="AV596" s="13" t="s">
        <v>82</v>
      </c>
      <c r="AW596" s="13" t="s">
        <v>37</v>
      </c>
      <c r="AX596" s="13" t="s">
        <v>75</v>
      </c>
      <c r="AY596" s="245" t="s">
        <v>137</v>
      </c>
    </row>
    <row r="597" s="14" customFormat="1">
      <c r="A597" s="14"/>
      <c r="B597" s="246"/>
      <c r="C597" s="247"/>
      <c r="D597" s="226" t="s">
        <v>228</v>
      </c>
      <c r="E597" s="248" t="s">
        <v>19</v>
      </c>
      <c r="F597" s="249" t="s">
        <v>1633</v>
      </c>
      <c r="G597" s="247"/>
      <c r="H597" s="250">
        <v>17.675000000000001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6" t="s">
        <v>228</v>
      </c>
      <c r="AU597" s="256" t="s">
        <v>84</v>
      </c>
      <c r="AV597" s="14" t="s">
        <v>84</v>
      </c>
      <c r="AW597" s="14" t="s">
        <v>37</v>
      </c>
      <c r="AX597" s="14" t="s">
        <v>75</v>
      </c>
      <c r="AY597" s="256" t="s">
        <v>137</v>
      </c>
    </row>
    <row r="598" s="13" customFormat="1">
      <c r="A598" s="13"/>
      <c r="B598" s="236"/>
      <c r="C598" s="237"/>
      <c r="D598" s="226" t="s">
        <v>228</v>
      </c>
      <c r="E598" s="238" t="s">
        <v>19</v>
      </c>
      <c r="F598" s="239" t="s">
        <v>1634</v>
      </c>
      <c r="G598" s="237"/>
      <c r="H598" s="238" t="s">
        <v>19</v>
      </c>
      <c r="I598" s="240"/>
      <c r="J598" s="237"/>
      <c r="K598" s="237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228</v>
      </c>
      <c r="AU598" s="245" t="s">
        <v>84</v>
      </c>
      <c r="AV598" s="13" t="s">
        <v>82</v>
      </c>
      <c r="AW598" s="13" t="s">
        <v>37</v>
      </c>
      <c r="AX598" s="13" t="s">
        <v>75</v>
      </c>
      <c r="AY598" s="245" t="s">
        <v>137</v>
      </c>
    </row>
    <row r="599" s="14" customFormat="1">
      <c r="A599" s="14"/>
      <c r="B599" s="246"/>
      <c r="C599" s="247"/>
      <c r="D599" s="226" t="s">
        <v>228</v>
      </c>
      <c r="E599" s="248" t="s">
        <v>19</v>
      </c>
      <c r="F599" s="249" t="s">
        <v>1635</v>
      </c>
      <c r="G599" s="247"/>
      <c r="H599" s="250">
        <v>44.329999999999998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6" t="s">
        <v>228</v>
      </c>
      <c r="AU599" s="256" t="s">
        <v>84</v>
      </c>
      <c r="AV599" s="14" t="s">
        <v>84</v>
      </c>
      <c r="AW599" s="14" t="s">
        <v>37</v>
      </c>
      <c r="AX599" s="14" t="s">
        <v>75</v>
      </c>
      <c r="AY599" s="256" t="s">
        <v>137</v>
      </c>
    </row>
    <row r="600" s="13" customFormat="1">
      <c r="A600" s="13"/>
      <c r="B600" s="236"/>
      <c r="C600" s="237"/>
      <c r="D600" s="226" t="s">
        <v>228</v>
      </c>
      <c r="E600" s="238" t="s">
        <v>19</v>
      </c>
      <c r="F600" s="239" t="s">
        <v>1636</v>
      </c>
      <c r="G600" s="237"/>
      <c r="H600" s="238" t="s">
        <v>19</v>
      </c>
      <c r="I600" s="240"/>
      <c r="J600" s="237"/>
      <c r="K600" s="237"/>
      <c r="L600" s="241"/>
      <c r="M600" s="242"/>
      <c r="N600" s="243"/>
      <c r="O600" s="243"/>
      <c r="P600" s="243"/>
      <c r="Q600" s="243"/>
      <c r="R600" s="243"/>
      <c r="S600" s="243"/>
      <c r="T600" s="24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5" t="s">
        <v>228</v>
      </c>
      <c r="AU600" s="245" t="s">
        <v>84</v>
      </c>
      <c r="AV600" s="13" t="s">
        <v>82</v>
      </c>
      <c r="AW600" s="13" t="s">
        <v>37</v>
      </c>
      <c r="AX600" s="13" t="s">
        <v>75</v>
      </c>
      <c r="AY600" s="245" t="s">
        <v>137</v>
      </c>
    </row>
    <row r="601" s="14" customFormat="1">
      <c r="A601" s="14"/>
      <c r="B601" s="246"/>
      <c r="C601" s="247"/>
      <c r="D601" s="226" t="s">
        <v>228</v>
      </c>
      <c r="E601" s="248" t="s">
        <v>19</v>
      </c>
      <c r="F601" s="249" t="s">
        <v>1637</v>
      </c>
      <c r="G601" s="247"/>
      <c r="H601" s="250">
        <v>22.100000000000001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6" t="s">
        <v>228</v>
      </c>
      <c r="AU601" s="256" t="s">
        <v>84</v>
      </c>
      <c r="AV601" s="14" t="s">
        <v>84</v>
      </c>
      <c r="AW601" s="14" t="s">
        <v>37</v>
      </c>
      <c r="AX601" s="14" t="s">
        <v>75</v>
      </c>
      <c r="AY601" s="256" t="s">
        <v>137</v>
      </c>
    </row>
    <row r="602" s="13" customFormat="1">
      <c r="A602" s="13"/>
      <c r="B602" s="236"/>
      <c r="C602" s="237"/>
      <c r="D602" s="226" t="s">
        <v>228</v>
      </c>
      <c r="E602" s="238" t="s">
        <v>19</v>
      </c>
      <c r="F602" s="239" t="s">
        <v>1638</v>
      </c>
      <c r="G602" s="237"/>
      <c r="H602" s="238" t="s">
        <v>19</v>
      </c>
      <c r="I602" s="240"/>
      <c r="J602" s="237"/>
      <c r="K602" s="237"/>
      <c r="L602" s="241"/>
      <c r="M602" s="242"/>
      <c r="N602" s="243"/>
      <c r="O602" s="243"/>
      <c r="P602" s="243"/>
      <c r="Q602" s="243"/>
      <c r="R602" s="243"/>
      <c r="S602" s="243"/>
      <c r="T602" s="244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5" t="s">
        <v>228</v>
      </c>
      <c r="AU602" s="245" t="s">
        <v>84</v>
      </c>
      <c r="AV602" s="13" t="s">
        <v>82</v>
      </c>
      <c r="AW602" s="13" t="s">
        <v>37</v>
      </c>
      <c r="AX602" s="13" t="s">
        <v>75</v>
      </c>
      <c r="AY602" s="245" t="s">
        <v>137</v>
      </c>
    </row>
    <row r="603" s="14" customFormat="1">
      <c r="A603" s="14"/>
      <c r="B603" s="246"/>
      <c r="C603" s="247"/>
      <c r="D603" s="226" t="s">
        <v>228</v>
      </c>
      <c r="E603" s="248" t="s">
        <v>19</v>
      </c>
      <c r="F603" s="249" t="s">
        <v>1639</v>
      </c>
      <c r="G603" s="247"/>
      <c r="H603" s="250">
        <v>48.229999999999997</v>
      </c>
      <c r="I603" s="251"/>
      <c r="J603" s="247"/>
      <c r="K603" s="247"/>
      <c r="L603" s="252"/>
      <c r="M603" s="253"/>
      <c r="N603" s="254"/>
      <c r="O603" s="254"/>
      <c r="P603" s="254"/>
      <c r="Q603" s="254"/>
      <c r="R603" s="254"/>
      <c r="S603" s="254"/>
      <c r="T603" s="255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56" t="s">
        <v>228</v>
      </c>
      <c r="AU603" s="256" t="s">
        <v>84</v>
      </c>
      <c r="AV603" s="14" t="s">
        <v>84</v>
      </c>
      <c r="AW603" s="14" t="s">
        <v>37</v>
      </c>
      <c r="AX603" s="14" t="s">
        <v>75</v>
      </c>
      <c r="AY603" s="256" t="s">
        <v>137</v>
      </c>
    </row>
    <row r="604" s="14" customFormat="1">
      <c r="A604" s="14"/>
      <c r="B604" s="246"/>
      <c r="C604" s="247"/>
      <c r="D604" s="226" t="s">
        <v>228</v>
      </c>
      <c r="E604" s="248" t="s">
        <v>19</v>
      </c>
      <c r="F604" s="249" t="s">
        <v>1640</v>
      </c>
      <c r="G604" s="247"/>
      <c r="H604" s="250">
        <v>-2.8999999999999999</v>
      </c>
      <c r="I604" s="251"/>
      <c r="J604" s="247"/>
      <c r="K604" s="247"/>
      <c r="L604" s="252"/>
      <c r="M604" s="253"/>
      <c r="N604" s="254"/>
      <c r="O604" s="254"/>
      <c r="P604" s="254"/>
      <c r="Q604" s="254"/>
      <c r="R604" s="254"/>
      <c r="S604" s="254"/>
      <c r="T604" s="255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56" t="s">
        <v>228</v>
      </c>
      <c r="AU604" s="256" t="s">
        <v>84</v>
      </c>
      <c r="AV604" s="14" t="s">
        <v>84</v>
      </c>
      <c r="AW604" s="14" t="s">
        <v>37</v>
      </c>
      <c r="AX604" s="14" t="s">
        <v>75</v>
      </c>
      <c r="AY604" s="256" t="s">
        <v>137</v>
      </c>
    </row>
    <row r="605" s="13" customFormat="1">
      <c r="A605" s="13"/>
      <c r="B605" s="236"/>
      <c r="C605" s="237"/>
      <c r="D605" s="226" t="s">
        <v>228</v>
      </c>
      <c r="E605" s="238" t="s">
        <v>19</v>
      </c>
      <c r="F605" s="239" t="s">
        <v>1641</v>
      </c>
      <c r="G605" s="237"/>
      <c r="H605" s="238" t="s">
        <v>19</v>
      </c>
      <c r="I605" s="240"/>
      <c r="J605" s="237"/>
      <c r="K605" s="237"/>
      <c r="L605" s="241"/>
      <c r="M605" s="242"/>
      <c r="N605" s="243"/>
      <c r="O605" s="243"/>
      <c r="P605" s="243"/>
      <c r="Q605" s="243"/>
      <c r="R605" s="243"/>
      <c r="S605" s="243"/>
      <c r="T605" s="244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5" t="s">
        <v>228</v>
      </c>
      <c r="AU605" s="245" t="s">
        <v>84</v>
      </c>
      <c r="AV605" s="13" t="s">
        <v>82</v>
      </c>
      <c r="AW605" s="13" t="s">
        <v>37</v>
      </c>
      <c r="AX605" s="13" t="s">
        <v>75</v>
      </c>
      <c r="AY605" s="245" t="s">
        <v>137</v>
      </c>
    </row>
    <row r="606" s="14" customFormat="1">
      <c r="A606" s="14"/>
      <c r="B606" s="246"/>
      <c r="C606" s="247"/>
      <c r="D606" s="226" t="s">
        <v>228</v>
      </c>
      <c r="E606" s="248" t="s">
        <v>19</v>
      </c>
      <c r="F606" s="249" t="s">
        <v>1642</v>
      </c>
      <c r="G606" s="247"/>
      <c r="H606" s="250">
        <v>13.65</v>
      </c>
      <c r="I606" s="251"/>
      <c r="J606" s="247"/>
      <c r="K606" s="247"/>
      <c r="L606" s="252"/>
      <c r="M606" s="253"/>
      <c r="N606" s="254"/>
      <c r="O606" s="254"/>
      <c r="P606" s="254"/>
      <c r="Q606" s="254"/>
      <c r="R606" s="254"/>
      <c r="S606" s="254"/>
      <c r="T606" s="255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6" t="s">
        <v>228</v>
      </c>
      <c r="AU606" s="256" t="s">
        <v>84</v>
      </c>
      <c r="AV606" s="14" t="s">
        <v>84</v>
      </c>
      <c r="AW606" s="14" t="s">
        <v>37</v>
      </c>
      <c r="AX606" s="14" t="s">
        <v>75</v>
      </c>
      <c r="AY606" s="256" t="s">
        <v>137</v>
      </c>
    </row>
    <row r="607" s="13" customFormat="1">
      <c r="A607" s="13"/>
      <c r="B607" s="236"/>
      <c r="C607" s="237"/>
      <c r="D607" s="226" t="s">
        <v>228</v>
      </c>
      <c r="E607" s="238" t="s">
        <v>19</v>
      </c>
      <c r="F607" s="239" t="s">
        <v>1643</v>
      </c>
      <c r="G607" s="237"/>
      <c r="H607" s="238" t="s">
        <v>19</v>
      </c>
      <c r="I607" s="240"/>
      <c r="J607" s="237"/>
      <c r="K607" s="237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228</v>
      </c>
      <c r="AU607" s="245" t="s">
        <v>84</v>
      </c>
      <c r="AV607" s="13" t="s">
        <v>82</v>
      </c>
      <c r="AW607" s="13" t="s">
        <v>37</v>
      </c>
      <c r="AX607" s="13" t="s">
        <v>75</v>
      </c>
      <c r="AY607" s="245" t="s">
        <v>137</v>
      </c>
    </row>
    <row r="608" s="14" customFormat="1">
      <c r="A608" s="14"/>
      <c r="B608" s="246"/>
      <c r="C608" s="247"/>
      <c r="D608" s="226" t="s">
        <v>228</v>
      </c>
      <c r="E608" s="248" t="s">
        <v>19</v>
      </c>
      <c r="F608" s="249" t="s">
        <v>1644</v>
      </c>
      <c r="G608" s="247"/>
      <c r="H608" s="250">
        <v>6.96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228</v>
      </c>
      <c r="AU608" s="256" t="s">
        <v>84</v>
      </c>
      <c r="AV608" s="14" t="s">
        <v>84</v>
      </c>
      <c r="AW608" s="14" t="s">
        <v>37</v>
      </c>
      <c r="AX608" s="14" t="s">
        <v>75</v>
      </c>
      <c r="AY608" s="256" t="s">
        <v>137</v>
      </c>
    </row>
    <row r="609" s="13" customFormat="1">
      <c r="A609" s="13"/>
      <c r="B609" s="236"/>
      <c r="C609" s="237"/>
      <c r="D609" s="226" t="s">
        <v>228</v>
      </c>
      <c r="E609" s="238" t="s">
        <v>19</v>
      </c>
      <c r="F609" s="239" t="s">
        <v>1645</v>
      </c>
      <c r="G609" s="237"/>
      <c r="H609" s="238" t="s">
        <v>19</v>
      </c>
      <c r="I609" s="240"/>
      <c r="J609" s="237"/>
      <c r="K609" s="237"/>
      <c r="L609" s="241"/>
      <c r="M609" s="242"/>
      <c r="N609" s="243"/>
      <c r="O609" s="243"/>
      <c r="P609" s="243"/>
      <c r="Q609" s="243"/>
      <c r="R609" s="243"/>
      <c r="S609" s="243"/>
      <c r="T609" s="244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5" t="s">
        <v>228</v>
      </c>
      <c r="AU609" s="245" t="s">
        <v>84</v>
      </c>
      <c r="AV609" s="13" t="s">
        <v>82</v>
      </c>
      <c r="AW609" s="13" t="s">
        <v>37</v>
      </c>
      <c r="AX609" s="13" t="s">
        <v>75</v>
      </c>
      <c r="AY609" s="245" t="s">
        <v>137</v>
      </c>
    </row>
    <row r="610" s="14" customFormat="1">
      <c r="A610" s="14"/>
      <c r="B610" s="246"/>
      <c r="C610" s="247"/>
      <c r="D610" s="226" t="s">
        <v>228</v>
      </c>
      <c r="E610" s="248" t="s">
        <v>19</v>
      </c>
      <c r="F610" s="249" t="s">
        <v>1646</v>
      </c>
      <c r="G610" s="247"/>
      <c r="H610" s="250">
        <v>7.54</v>
      </c>
      <c r="I610" s="251"/>
      <c r="J610" s="247"/>
      <c r="K610" s="247"/>
      <c r="L610" s="252"/>
      <c r="M610" s="253"/>
      <c r="N610" s="254"/>
      <c r="O610" s="254"/>
      <c r="P610" s="254"/>
      <c r="Q610" s="254"/>
      <c r="R610" s="254"/>
      <c r="S610" s="254"/>
      <c r="T610" s="25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6" t="s">
        <v>228</v>
      </c>
      <c r="AU610" s="256" t="s">
        <v>84</v>
      </c>
      <c r="AV610" s="14" t="s">
        <v>84</v>
      </c>
      <c r="AW610" s="14" t="s">
        <v>37</v>
      </c>
      <c r="AX610" s="14" t="s">
        <v>75</v>
      </c>
      <c r="AY610" s="256" t="s">
        <v>137</v>
      </c>
    </row>
    <row r="611" s="13" customFormat="1">
      <c r="A611" s="13"/>
      <c r="B611" s="236"/>
      <c r="C611" s="237"/>
      <c r="D611" s="226" t="s">
        <v>228</v>
      </c>
      <c r="E611" s="238" t="s">
        <v>19</v>
      </c>
      <c r="F611" s="239" t="s">
        <v>1647</v>
      </c>
      <c r="G611" s="237"/>
      <c r="H611" s="238" t="s">
        <v>19</v>
      </c>
      <c r="I611" s="240"/>
      <c r="J611" s="237"/>
      <c r="K611" s="237"/>
      <c r="L611" s="241"/>
      <c r="M611" s="242"/>
      <c r="N611" s="243"/>
      <c r="O611" s="243"/>
      <c r="P611" s="243"/>
      <c r="Q611" s="243"/>
      <c r="R611" s="243"/>
      <c r="S611" s="243"/>
      <c r="T611" s="244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45" t="s">
        <v>228</v>
      </c>
      <c r="AU611" s="245" t="s">
        <v>84</v>
      </c>
      <c r="AV611" s="13" t="s">
        <v>82</v>
      </c>
      <c r="AW611" s="13" t="s">
        <v>37</v>
      </c>
      <c r="AX611" s="13" t="s">
        <v>75</v>
      </c>
      <c r="AY611" s="245" t="s">
        <v>137</v>
      </c>
    </row>
    <row r="612" s="14" customFormat="1">
      <c r="A612" s="14"/>
      <c r="B612" s="246"/>
      <c r="C612" s="247"/>
      <c r="D612" s="226" t="s">
        <v>228</v>
      </c>
      <c r="E612" s="248" t="s">
        <v>19</v>
      </c>
      <c r="F612" s="249" t="s">
        <v>1648</v>
      </c>
      <c r="G612" s="247"/>
      <c r="H612" s="250">
        <v>11.550000000000001</v>
      </c>
      <c r="I612" s="251"/>
      <c r="J612" s="247"/>
      <c r="K612" s="247"/>
      <c r="L612" s="252"/>
      <c r="M612" s="253"/>
      <c r="N612" s="254"/>
      <c r="O612" s="254"/>
      <c r="P612" s="254"/>
      <c r="Q612" s="254"/>
      <c r="R612" s="254"/>
      <c r="S612" s="254"/>
      <c r="T612" s="255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6" t="s">
        <v>228</v>
      </c>
      <c r="AU612" s="256" t="s">
        <v>84</v>
      </c>
      <c r="AV612" s="14" t="s">
        <v>84</v>
      </c>
      <c r="AW612" s="14" t="s">
        <v>37</v>
      </c>
      <c r="AX612" s="14" t="s">
        <v>75</v>
      </c>
      <c r="AY612" s="256" t="s">
        <v>137</v>
      </c>
    </row>
    <row r="613" s="13" customFormat="1">
      <c r="A613" s="13"/>
      <c r="B613" s="236"/>
      <c r="C613" s="237"/>
      <c r="D613" s="226" t="s">
        <v>228</v>
      </c>
      <c r="E613" s="238" t="s">
        <v>19</v>
      </c>
      <c r="F613" s="239" t="s">
        <v>1649</v>
      </c>
      <c r="G613" s="237"/>
      <c r="H613" s="238" t="s">
        <v>19</v>
      </c>
      <c r="I613" s="240"/>
      <c r="J613" s="237"/>
      <c r="K613" s="237"/>
      <c r="L613" s="241"/>
      <c r="M613" s="242"/>
      <c r="N613" s="243"/>
      <c r="O613" s="243"/>
      <c r="P613" s="243"/>
      <c r="Q613" s="243"/>
      <c r="R613" s="243"/>
      <c r="S613" s="243"/>
      <c r="T613" s="244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45" t="s">
        <v>228</v>
      </c>
      <c r="AU613" s="245" t="s">
        <v>84</v>
      </c>
      <c r="AV613" s="13" t="s">
        <v>82</v>
      </c>
      <c r="AW613" s="13" t="s">
        <v>37</v>
      </c>
      <c r="AX613" s="13" t="s">
        <v>75</v>
      </c>
      <c r="AY613" s="245" t="s">
        <v>137</v>
      </c>
    </row>
    <row r="614" s="14" customFormat="1">
      <c r="A614" s="14"/>
      <c r="B614" s="246"/>
      <c r="C614" s="247"/>
      <c r="D614" s="226" t="s">
        <v>228</v>
      </c>
      <c r="E614" s="248" t="s">
        <v>19</v>
      </c>
      <c r="F614" s="249" t="s">
        <v>1650</v>
      </c>
      <c r="G614" s="247"/>
      <c r="H614" s="250">
        <v>12.810000000000001</v>
      </c>
      <c r="I614" s="251"/>
      <c r="J614" s="247"/>
      <c r="K614" s="247"/>
      <c r="L614" s="252"/>
      <c r="M614" s="253"/>
      <c r="N614" s="254"/>
      <c r="O614" s="254"/>
      <c r="P614" s="254"/>
      <c r="Q614" s="254"/>
      <c r="R614" s="254"/>
      <c r="S614" s="254"/>
      <c r="T614" s="25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6" t="s">
        <v>228</v>
      </c>
      <c r="AU614" s="256" t="s">
        <v>84</v>
      </c>
      <c r="AV614" s="14" t="s">
        <v>84</v>
      </c>
      <c r="AW614" s="14" t="s">
        <v>37</v>
      </c>
      <c r="AX614" s="14" t="s">
        <v>75</v>
      </c>
      <c r="AY614" s="256" t="s">
        <v>137</v>
      </c>
    </row>
    <row r="615" s="13" customFormat="1">
      <c r="A615" s="13"/>
      <c r="B615" s="236"/>
      <c r="C615" s="237"/>
      <c r="D615" s="226" t="s">
        <v>228</v>
      </c>
      <c r="E615" s="238" t="s">
        <v>19</v>
      </c>
      <c r="F615" s="239" t="s">
        <v>1651</v>
      </c>
      <c r="G615" s="237"/>
      <c r="H615" s="238" t="s">
        <v>19</v>
      </c>
      <c r="I615" s="240"/>
      <c r="J615" s="237"/>
      <c r="K615" s="237"/>
      <c r="L615" s="241"/>
      <c r="M615" s="242"/>
      <c r="N615" s="243"/>
      <c r="O615" s="243"/>
      <c r="P615" s="243"/>
      <c r="Q615" s="243"/>
      <c r="R615" s="243"/>
      <c r="S615" s="243"/>
      <c r="T615" s="244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5" t="s">
        <v>228</v>
      </c>
      <c r="AU615" s="245" t="s">
        <v>84</v>
      </c>
      <c r="AV615" s="13" t="s">
        <v>82</v>
      </c>
      <c r="AW615" s="13" t="s">
        <v>37</v>
      </c>
      <c r="AX615" s="13" t="s">
        <v>75</v>
      </c>
      <c r="AY615" s="245" t="s">
        <v>137</v>
      </c>
    </row>
    <row r="616" s="14" customFormat="1">
      <c r="A616" s="14"/>
      <c r="B616" s="246"/>
      <c r="C616" s="247"/>
      <c r="D616" s="226" t="s">
        <v>228</v>
      </c>
      <c r="E616" s="248" t="s">
        <v>19</v>
      </c>
      <c r="F616" s="249" t="s">
        <v>1652</v>
      </c>
      <c r="G616" s="247"/>
      <c r="H616" s="250">
        <v>10.5</v>
      </c>
      <c r="I616" s="251"/>
      <c r="J616" s="247"/>
      <c r="K616" s="247"/>
      <c r="L616" s="252"/>
      <c r="M616" s="253"/>
      <c r="N616" s="254"/>
      <c r="O616" s="254"/>
      <c r="P616" s="254"/>
      <c r="Q616" s="254"/>
      <c r="R616" s="254"/>
      <c r="S616" s="254"/>
      <c r="T616" s="255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6" t="s">
        <v>228</v>
      </c>
      <c r="AU616" s="256" t="s">
        <v>84</v>
      </c>
      <c r="AV616" s="14" t="s">
        <v>84</v>
      </c>
      <c r="AW616" s="14" t="s">
        <v>37</v>
      </c>
      <c r="AX616" s="14" t="s">
        <v>75</v>
      </c>
      <c r="AY616" s="256" t="s">
        <v>137</v>
      </c>
    </row>
    <row r="617" s="13" customFormat="1">
      <c r="A617" s="13"/>
      <c r="B617" s="236"/>
      <c r="C617" s="237"/>
      <c r="D617" s="226" t="s">
        <v>228</v>
      </c>
      <c r="E617" s="238" t="s">
        <v>19</v>
      </c>
      <c r="F617" s="239" t="s">
        <v>1653</v>
      </c>
      <c r="G617" s="237"/>
      <c r="H617" s="238" t="s">
        <v>19</v>
      </c>
      <c r="I617" s="240"/>
      <c r="J617" s="237"/>
      <c r="K617" s="237"/>
      <c r="L617" s="241"/>
      <c r="M617" s="242"/>
      <c r="N617" s="243"/>
      <c r="O617" s="243"/>
      <c r="P617" s="243"/>
      <c r="Q617" s="243"/>
      <c r="R617" s="243"/>
      <c r="S617" s="243"/>
      <c r="T617" s="24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5" t="s">
        <v>228</v>
      </c>
      <c r="AU617" s="245" t="s">
        <v>84</v>
      </c>
      <c r="AV617" s="13" t="s">
        <v>82</v>
      </c>
      <c r="AW617" s="13" t="s">
        <v>37</v>
      </c>
      <c r="AX617" s="13" t="s">
        <v>75</v>
      </c>
      <c r="AY617" s="245" t="s">
        <v>137</v>
      </c>
    </row>
    <row r="618" s="14" customFormat="1">
      <c r="A618" s="14"/>
      <c r="B618" s="246"/>
      <c r="C618" s="247"/>
      <c r="D618" s="226" t="s">
        <v>228</v>
      </c>
      <c r="E618" s="248" t="s">
        <v>19</v>
      </c>
      <c r="F618" s="249" t="s">
        <v>1654</v>
      </c>
      <c r="G618" s="247"/>
      <c r="H618" s="250">
        <v>165</v>
      </c>
      <c r="I618" s="251"/>
      <c r="J618" s="247"/>
      <c r="K618" s="247"/>
      <c r="L618" s="252"/>
      <c r="M618" s="253"/>
      <c r="N618" s="254"/>
      <c r="O618" s="254"/>
      <c r="P618" s="254"/>
      <c r="Q618" s="254"/>
      <c r="R618" s="254"/>
      <c r="S618" s="254"/>
      <c r="T618" s="255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56" t="s">
        <v>228</v>
      </c>
      <c r="AU618" s="256" t="s">
        <v>84</v>
      </c>
      <c r="AV618" s="14" t="s">
        <v>84</v>
      </c>
      <c r="AW618" s="14" t="s">
        <v>37</v>
      </c>
      <c r="AX618" s="14" t="s">
        <v>75</v>
      </c>
      <c r="AY618" s="256" t="s">
        <v>137</v>
      </c>
    </row>
    <row r="619" s="13" customFormat="1">
      <c r="A619" s="13"/>
      <c r="B619" s="236"/>
      <c r="C619" s="237"/>
      <c r="D619" s="226" t="s">
        <v>228</v>
      </c>
      <c r="E619" s="238" t="s">
        <v>19</v>
      </c>
      <c r="F619" s="239" t="s">
        <v>1655</v>
      </c>
      <c r="G619" s="237"/>
      <c r="H619" s="238" t="s">
        <v>19</v>
      </c>
      <c r="I619" s="240"/>
      <c r="J619" s="237"/>
      <c r="K619" s="237"/>
      <c r="L619" s="241"/>
      <c r="M619" s="242"/>
      <c r="N619" s="243"/>
      <c r="O619" s="243"/>
      <c r="P619" s="243"/>
      <c r="Q619" s="243"/>
      <c r="R619" s="243"/>
      <c r="S619" s="243"/>
      <c r="T619" s="244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5" t="s">
        <v>228</v>
      </c>
      <c r="AU619" s="245" t="s">
        <v>84</v>
      </c>
      <c r="AV619" s="13" t="s">
        <v>82</v>
      </c>
      <c r="AW619" s="13" t="s">
        <v>37</v>
      </c>
      <c r="AX619" s="13" t="s">
        <v>75</v>
      </c>
      <c r="AY619" s="245" t="s">
        <v>137</v>
      </c>
    </row>
    <row r="620" s="14" customFormat="1">
      <c r="A620" s="14"/>
      <c r="B620" s="246"/>
      <c r="C620" s="247"/>
      <c r="D620" s="226" t="s">
        <v>228</v>
      </c>
      <c r="E620" s="248" t="s">
        <v>19</v>
      </c>
      <c r="F620" s="249" t="s">
        <v>1656</v>
      </c>
      <c r="G620" s="247"/>
      <c r="H620" s="250">
        <v>56.033999999999999</v>
      </c>
      <c r="I620" s="251"/>
      <c r="J620" s="247"/>
      <c r="K620" s="247"/>
      <c r="L620" s="252"/>
      <c r="M620" s="253"/>
      <c r="N620" s="254"/>
      <c r="O620" s="254"/>
      <c r="P620" s="254"/>
      <c r="Q620" s="254"/>
      <c r="R620" s="254"/>
      <c r="S620" s="254"/>
      <c r="T620" s="255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6" t="s">
        <v>228</v>
      </c>
      <c r="AU620" s="256" t="s">
        <v>84</v>
      </c>
      <c r="AV620" s="14" t="s">
        <v>84</v>
      </c>
      <c r="AW620" s="14" t="s">
        <v>37</v>
      </c>
      <c r="AX620" s="14" t="s">
        <v>75</v>
      </c>
      <c r="AY620" s="256" t="s">
        <v>137</v>
      </c>
    </row>
    <row r="621" s="13" customFormat="1">
      <c r="A621" s="13"/>
      <c r="B621" s="236"/>
      <c r="C621" s="237"/>
      <c r="D621" s="226" t="s">
        <v>228</v>
      </c>
      <c r="E621" s="238" t="s">
        <v>19</v>
      </c>
      <c r="F621" s="239" t="s">
        <v>1657</v>
      </c>
      <c r="G621" s="237"/>
      <c r="H621" s="238" t="s">
        <v>19</v>
      </c>
      <c r="I621" s="240"/>
      <c r="J621" s="237"/>
      <c r="K621" s="237"/>
      <c r="L621" s="241"/>
      <c r="M621" s="242"/>
      <c r="N621" s="243"/>
      <c r="O621" s="243"/>
      <c r="P621" s="243"/>
      <c r="Q621" s="243"/>
      <c r="R621" s="243"/>
      <c r="S621" s="243"/>
      <c r="T621" s="244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5" t="s">
        <v>228</v>
      </c>
      <c r="AU621" s="245" t="s">
        <v>84</v>
      </c>
      <c r="AV621" s="13" t="s">
        <v>82</v>
      </c>
      <c r="AW621" s="13" t="s">
        <v>37</v>
      </c>
      <c r="AX621" s="13" t="s">
        <v>75</v>
      </c>
      <c r="AY621" s="245" t="s">
        <v>137</v>
      </c>
    </row>
    <row r="622" s="14" customFormat="1">
      <c r="A622" s="14"/>
      <c r="B622" s="246"/>
      <c r="C622" s="247"/>
      <c r="D622" s="226" t="s">
        <v>228</v>
      </c>
      <c r="E622" s="248" t="s">
        <v>19</v>
      </c>
      <c r="F622" s="249" t="s">
        <v>1658</v>
      </c>
      <c r="G622" s="247"/>
      <c r="H622" s="250">
        <v>49.5</v>
      </c>
      <c r="I622" s="251"/>
      <c r="J622" s="247"/>
      <c r="K622" s="247"/>
      <c r="L622" s="252"/>
      <c r="M622" s="253"/>
      <c r="N622" s="254"/>
      <c r="O622" s="254"/>
      <c r="P622" s="254"/>
      <c r="Q622" s="254"/>
      <c r="R622" s="254"/>
      <c r="S622" s="254"/>
      <c r="T622" s="255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6" t="s">
        <v>228</v>
      </c>
      <c r="AU622" s="256" t="s">
        <v>84</v>
      </c>
      <c r="AV622" s="14" t="s">
        <v>84</v>
      </c>
      <c r="AW622" s="14" t="s">
        <v>37</v>
      </c>
      <c r="AX622" s="14" t="s">
        <v>75</v>
      </c>
      <c r="AY622" s="256" t="s">
        <v>137</v>
      </c>
    </row>
    <row r="623" s="13" customFormat="1">
      <c r="A623" s="13"/>
      <c r="B623" s="236"/>
      <c r="C623" s="237"/>
      <c r="D623" s="226" t="s">
        <v>228</v>
      </c>
      <c r="E623" s="238" t="s">
        <v>19</v>
      </c>
      <c r="F623" s="239" t="s">
        <v>1659</v>
      </c>
      <c r="G623" s="237"/>
      <c r="H623" s="238" t="s">
        <v>19</v>
      </c>
      <c r="I623" s="240"/>
      <c r="J623" s="237"/>
      <c r="K623" s="237"/>
      <c r="L623" s="241"/>
      <c r="M623" s="242"/>
      <c r="N623" s="243"/>
      <c r="O623" s="243"/>
      <c r="P623" s="243"/>
      <c r="Q623" s="243"/>
      <c r="R623" s="243"/>
      <c r="S623" s="243"/>
      <c r="T623" s="244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5" t="s">
        <v>228</v>
      </c>
      <c r="AU623" s="245" t="s">
        <v>84</v>
      </c>
      <c r="AV623" s="13" t="s">
        <v>82</v>
      </c>
      <c r="AW623" s="13" t="s">
        <v>37</v>
      </c>
      <c r="AX623" s="13" t="s">
        <v>75</v>
      </c>
      <c r="AY623" s="245" t="s">
        <v>137</v>
      </c>
    </row>
    <row r="624" s="14" customFormat="1">
      <c r="A624" s="14"/>
      <c r="B624" s="246"/>
      <c r="C624" s="247"/>
      <c r="D624" s="226" t="s">
        <v>228</v>
      </c>
      <c r="E624" s="248" t="s">
        <v>19</v>
      </c>
      <c r="F624" s="249" t="s">
        <v>1660</v>
      </c>
      <c r="G624" s="247"/>
      <c r="H624" s="250">
        <v>52.932000000000002</v>
      </c>
      <c r="I624" s="251"/>
      <c r="J624" s="247"/>
      <c r="K624" s="247"/>
      <c r="L624" s="252"/>
      <c r="M624" s="253"/>
      <c r="N624" s="254"/>
      <c r="O624" s="254"/>
      <c r="P624" s="254"/>
      <c r="Q624" s="254"/>
      <c r="R624" s="254"/>
      <c r="S624" s="254"/>
      <c r="T624" s="255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6" t="s">
        <v>228</v>
      </c>
      <c r="AU624" s="256" t="s">
        <v>84</v>
      </c>
      <c r="AV624" s="14" t="s">
        <v>84</v>
      </c>
      <c r="AW624" s="14" t="s">
        <v>37</v>
      </c>
      <c r="AX624" s="14" t="s">
        <v>75</v>
      </c>
      <c r="AY624" s="256" t="s">
        <v>137</v>
      </c>
    </row>
    <row r="625" s="13" customFormat="1">
      <c r="A625" s="13"/>
      <c r="B625" s="236"/>
      <c r="C625" s="237"/>
      <c r="D625" s="226" t="s">
        <v>228</v>
      </c>
      <c r="E625" s="238" t="s">
        <v>19</v>
      </c>
      <c r="F625" s="239" t="s">
        <v>1661</v>
      </c>
      <c r="G625" s="237"/>
      <c r="H625" s="238" t="s">
        <v>19</v>
      </c>
      <c r="I625" s="240"/>
      <c r="J625" s="237"/>
      <c r="K625" s="237"/>
      <c r="L625" s="241"/>
      <c r="M625" s="242"/>
      <c r="N625" s="243"/>
      <c r="O625" s="243"/>
      <c r="P625" s="243"/>
      <c r="Q625" s="243"/>
      <c r="R625" s="243"/>
      <c r="S625" s="243"/>
      <c r="T625" s="24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5" t="s">
        <v>228</v>
      </c>
      <c r="AU625" s="245" t="s">
        <v>84</v>
      </c>
      <c r="AV625" s="13" t="s">
        <v>82</v>
      </c>
      <c r="AW625" s="13" t="s">
        <v>37</v>
      </c>
      <c r="AX625" s="13" t="s">
        <v>75</v>
      </c>
      <c r="AY625" s="245" t="s">
        <v>137</v>
      </c>
    </row>
    <row r="626" s="14" customFormat="1">
      <c r="A626" s="14"/>
      <c r="B626" s="246"/>
      <c r="C626" s="247"/>
      <c r="D626" s="226" t="s">
        <v>228</v>
      </c>
      <c r="E626" s="248" t="s">
        <v>19</v>
      </c>
      <c r="F626" s="249" t="s">
        <v>1662</v>
      </c>
      <c r="G626" s="247"/>
      <c r="H626" s="250">
        <v>7.5</v>
      </c>
      <c r="I626" s="251"/>
      <c r="J626" s="247"/>
      <c r="K626" s="247"/>
      <c r="L626" s="252"/>
      <c r="M626" s="253"/>
      <c r="N626" s="254"/>
      <c r="O626" s="254"/>
      <c r="P626" s="254"/>
      <c r="Q626" s="254"/>
      <c r="R626" s="254"/>
      <c r="S626" s="254"/>
      <c r="T626" s="25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6" t="s">
        <v>228</v>
      </c>
      <c r="AU626" s="256" t="s">
        <v>84</v>
      </c>
      <c r="AV626" s="14" t="s">
        <v>84</v>
      </c>
      <c r="AW626" s="14" t="s">
        <v>37</v>
      </c>
      <c r="AX626" s="14" t="s">
        <v>75</v>
      </c>
      <c r="AY626" s="256" t="s">
        <v>137</v>
      </c>
    </row>
    <row r="627" s="13" customFormat="1">
      <c r="A627" s="13"/>
      <c r="B627" s="236"/>
      <c r="C627" s="237"/>
      <c r="D627" s="226" t="s">
        <v>228</v>
      </c>
      <c r="E627" s="238" t="s">
        <v>19</v>
      </c>
      <c r="F627" s="239" t="s">
        <v>1663</v>
      </c>
      <c r="G627" s="237"/>
      <c r="H627" s="238" t="s">
        <v>19</v>
      </c>
      <c r="I627" s="240"/>
      <c r="J627" s="237"/>
      <c r="K627" s="237"/>
      <c r="L627" s="241"/>
      <c r="M627" s="242"/>
      <c r="N627" s="243"/>
      <c r="O627" s="243"/>
      <c r="P627" s="243"/>
      <c r="Q627" s="243"/>
      <c r="R627" s="243"/>
      <c r="S627" s="243"/>
      <c r="T627" s="244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5" t="s">
        <v>228</v>
      </c>
      <c r="AU627" s="245" t="s">
        <v>84</v>
      </c>
      <c r="AV627" s="13" t="s">
        <v>82</v>
      </c>
      <c r="AW627" s="13" t="s">
        <v>37</v>
      </c>
      <c r="AX627" s="13" t="s">
        <v>75</v>
      </c>
      <c r="AY627" s="245" t="s">
        <v>137</v>
      </c>
    </row>
    <row r="628" s="14" customFormat="1">
      <c r="A628" s="14"/>
      <c r="B628" s="246"/>
      <c r="C628" s="247"/>
      <c r="D628" s="226" t="s">
        <v>228</v>
      </c>
      <c r="E628" s="248" t="s">
        <v>19</v>
      </c>
      <c r="F628" s="249" t="s">
        <v>1662</v>
      </c>
      <c r="G628" s="247"/>
      <c r="H628" s="250">
        <v>7.5</v>
      </c>
      <c r="I628" s="251"/>
      <c r="J628" s="247"/>
      <c r="K628" s="247"/>
      <c r="L628" s="252"/>
      <c r="M628" s="253"/>
      <c r="N628" s="254"/>
      <c r="O628" s="254"/>
      <c r="P628" s="254"/>
      <c r="Q628" s="254"/>
      <c r="R628" s="254"/>
      <c r="S628" s="254"/>
      <c r="T628" s="255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56" t="s">
        <v>228</v>
      </c>
      <c r="AU628" s="256" t="s">
        <v>84</v>
      </c>
      <c r="AV628" s="14" t="s">
        <v>84</v>
      </c>
      <c r="AW628" s="14" t="s">
        <v>37</v>
      </c>
      <c r="AX628" s="14" t="s">
        <v>75</v>
      </c>
      <c r="AY628" s="256" t="s">
        <v>137</v>
      </c>
    </row>
    <row r="629" s="13" customFormat="1">
      <c r="A629" s="13"/>
      <c r="B629" s="236"/>
      <c r="C629" s="237"/>
      <c r="D629" s="226" t="s">
        <v>228</v>
      </c>
      <c r="E629" s="238" t="s">
        <v>19</v>
      </c>
      <c r="F629" s="239" t="s">
        <v>1664</v>
      </c>
      <c r="G629" s="237"/>
      <c r="H629" s="238" t="s">
        <v>19</v>
      </c>
      <c r="I629" s="240"/>
      <c r="J629" s="237"/>
      <c r="K629" s="237"/>
      <c r="L629" s="241"/>
      <c r="M629" s="242"/>
      <c r="N629" s="243"/>
      <c r="O629" s="243"/>
      <c r="P629" s="243"/>
      <c r="Q629" s="243"/>
      <c r="R629" s="243"/>
      <c r="S629" s="243"/>
      <c r="T629" s="244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45" t="s">
        <v>228</v>
      </c>
      <c r="AU629" s="245" t="s">
        <v>84</v>
      </c>
      <c r="AV629" s="13" t="s">
        <v>82</v>
      </c>
      <c r="AW629" s="13" t="s">
        <v>37</v>
      </c>
      <c r="AX629" s="13" t="s">
        <v>75</v>
      </c>
      <c r="AY629" s="245" t="s">
        <v>137</v>
      </c>
    </row>
    <row r="630" s="14" customFormat="1">
      <c r="A630" s="14"/>
      <c r="B630" s="246"/>
      <c r="C630" s="247"/>
      <c r="D630" s="226" t="s">
        <v>228</v>
      </c>
      <c r="E630" s="248" t="s">
        <v>19</v>
      </c>
      <c r="F630" s="249" t="s">
        <v>1665</v>
      </c>
      <c r="G630" s="247"/>
      <c r="H630" s="250">
        <v>8.6999999999999993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6" t="s">
        <v>228</v>
      </c>
      <c r="AU630" s="256" t="s">
        <v>84</v>
      </c>
      <c r="AV630" s="14" t="s">
        <v>84</v>
      </c>
      <c r="AW630" s="14" t="s">
        <v>37</v>
      </c>
      <c r="AX630" s="14" t="s">
        <v>75</v>
      </c>
      <c r="AY630" s="256" t="s">
        <v>137</v>
      </c>
    </row>
    <row r="631" s="13" customFormat="1">
      <c r="A631" s="13"/>
      <c r="B631" s="236"/>
      <c r="C631" s="237"/>
      <c r="D631" s="226" t="s">
        <v>228</v>
      </c>
      <c r="E631" s="238" t="s">
        <v>19</v>
      </c>
      <c r="F631" s="239" t="s">
        <v>1666</v>
      </c>
      <c r="G631" s="237"/>
      <c r="H631" s="238" t="s">
        <v>19</v>
      </c>
      <c r="I631" s="240"/>
      <c r="J631" s="237"/>
      <c r="K631" s="237"/>
      <c r="L631" s="241"/>
      <c r="M631" s="242"/>
      <c r="N631" s="243"/>
      <c r="O631" s="243"/>
      <c r="P631" s="243"/>
      <c r="Q631" s="243"/>
      <c r="R631" s="243"/>
      <c r="S631" s="243"/>
      <c r="T631" s="24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5" t="s">
        <v>228</v>
      </c>
      <c r="AU631" s="245" t="s">
        <v>84</v>
      </c>
      <c r="AV631" s="13" t="s">
        <v>82</v>
      </c>
      <c r="AW631" s="13" t="s">
        <v>37</v>
      </c>
      <c r="AX631" s="13" t="s">
        <v>75</v>
      </c>
      <c r="AY631" s="245" t="s">
        <v>137</v>
      </c>
    </row>
    <row r="632" s="14" customFormat="1">
      <c r="A632" s="14"/>
      <c r="B632" s="246"/>
      <c r="C632" s="247"/>
      <c r="D632" s="226" t="s">
        <v>228</v>
      </c>
      <c r="E632" s="248" t="s">
        <v>19</v>
      </c>
      <c r="F632" s="249" t="s">
        <v>1665</v>
      </c>
      <c r="G632" s="247"/>
      <c r="H632" s="250">
        <v>8.6999999999999993</v>
      </c>
      <c r="I632" s="251"/>
      <c r="J632" s="247"/>
      <c r="K632" s="247"/>
      <c r="L632" s="252"/>
      <c r="M632" s="253"/>
      <c r="N632" s="254"/>
      <c r="O632" s="254"/>
      <c r="P632" s="254"/>
      <c r="Q632" s="254"/>
      <c r="R632" s="254"/>
      <c r="S632" s="254"/>
      <c r="T632" s="25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6" t="s">
        <v>228</v>
      </c>
      <c r="AU632" s="256" t="s">
        <v>84</v>
      </c>
      <c r="AV632" s="14" t="s">
        <v>84</v>
      </c>
      <c r="AW632" s="14" t="s">
        <v>37</v>
      </c>
      <c r="AX632" s="14" t="s">
        <v>75</v>
      </c>
      <c r="AY632" s="256" t="s">
        <v>137</v>
      </c>
    </row>
    <row r="633" s="13" customFormat="1">
      <c r="A633" s="13"/>
      <c r="B633" s="236"/>
      <c r="C633" s="237"/>
      <c r="D633" s="226" t="s">
        <v>228</v>
      </c>
      <c r="E633" s="238" t="s">
        <v>19</v>
      </c>
      <c r="F633" s="239" t="s">
        <v>1667</v>
      </c>
      <c r="G633" s="237"/>
      <c r="H633" s="238" t="s">
        <v>19</v>
      </c>
      <c r="I633" s="240"/>
      <c r="J633" s="237"/>
      <c r="K633" s="237"/>
      <c r="L633" s="241"/>
      <c r="M633" s="242"/>
      <c r="N633" s="243"/>
      <c r="O633" s="243"/>
      <c r="P633" s="243"/>
      <c r="Q633" s="243"/>
      <c r="R633" s="243"/>
      <c r="S633" s="243"/>
      <c r="T633" s="24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5" t="s">
        <v>228</v>
      </c>
      <c r="AU633" s="245" t="s">
        <v>84</v>
      </c>
      <c r="AV633" s="13" t="s">
        <v>82</v>
      </c>
      <c r="AW633" s="13" t="s">
        <v>37</v>
      </c>
      <c r="AX633" s="13" t="s">
        <v>75</v>
      </c>
      <c r="AY633" s="245" t="s">
        <v>137</v>
      </c>
    </row>
    <row r="634" s="14" customFormat="1">
      <c r="A634" s="14"/>
      <c r="B634" s="246"/>
      <c r="C634" s="247"/>
      <c r="D634" s="226" t="s">
        <v>228</v>
      </c>
      <c r="E634" s="248" t="s">
        <v>19</v>
      </c>
      <c r="F634" s="249" t="s">
        <v>1662</v>
      </c>
      <c r="G634" s="247"/>
      <c r="H634" s="250">
        <v>7.5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228</v>
      </c>
      <c r="AU634" s="256" t="s">
        <v>84</v>
      </c>
      <c r="AV634" s="14" t="s">
        <v>84</v>
      </c>
      <c r="AW634" s="14" t="s">
        <v>37</v>
      </c>
      <c r="AX634" s="14" t="s">
        <v>75</v>
      </c>
      <c r="AY634" s="256" t="s">
        <v>137</v>
      </c>
    </row>
    <row r="635" s="13" customFormat="1">
      <c r="A635" s="13"/>
      <c r="B635" s="236"/>
      <c r="C635" s="237"/>
      <c r="D635" s="226" t="s">
        <v>228</v>
      </c>
      <c r="E635" s="238" t="s">
        <v>19</v>
      </c>
      <c r="F635" s="239" t="s">
        <v>1668</v>
      </c>
      <c r="G635" s="237"/>
      <c r="H635" s="238" t="s">
        <v>19</v>
      </c>
      <c r="I635" s="240"/>
      <c r="J635" s="237"/>
      <c r="K635" s="237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228</v>
      </c>
      <c r="AU635" s="245" t="s">
        <v>84</v>
      </c>
      <c r="AV635" s="13" t="s">
        <v>82</v>
      </c>
      <c r="AW635" s="13" t="s">
        <v>37</v>
      </c>
      <c r="AX635" s="13" t="s">
        <v>75</v>
      </c>
      <c r="AY635" s="245" t="s">
        <v>137</v>
      </c>
    </row>
    <row r="636" s="14" customFormat="1">
      <c r="A636" s="14"/>
      <c r="B636" s="246"/>
      <c r="C636" s="247"/>
      <c r="D636" s="226" t="s">
        <v>228</v>
      </c>
      <c r="E636" s="248" t="s">
        <v>19</v>
      </c>
      <c r="F636" s="249" t="s">
        <v>1662</v>
      </c>
      <c r="G636" s="247"/>
      <c r="H636" s="250">
        <v>7.5</v>
      </c>
      <c r="I636" s="251"/>
      <c r="J636" s="247"/>
      <c r="K636" s="247"/>
      <c r="L636" s="252"/>
      <c r="M636" s="253"/>
      <c r="N636" s="254"/>
      <c r="O636" s="254"/>
      <c r="P636" s="254"/>
      <c r="Q636" s="254"/>
      <c r="R636" s="254"/>
      <c r="S636" s="254"/>
      <c r="T636" s="25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6" t="s">
        <v>228</v>
      </c>
      <c r="AU636" s="256" t="s">
        <v>84</v>
      </c>
      <c r="AV636" s="14" t="s">
        <v>84</v>
      </c>
      <c r="AW636" s="14" t="s">
        <v>37</v>
      </c>
      <c r="AX636" s="14" t="s">
        <v>75</v>
      </c>
      <c r="AY636" s="256" t="s">
        <v>137</v>
      </c>
    </row>
    <row r="637" s="13" customFormat="1">
      <c r="A637" s="13"/>
      <c r="B637" s="236"/>
      <c r="C637" s="237"/>
      <c r="D637" s="226" t="s">
        <v>228</v>
      </c>
      <c r="E637" s="238" t="s">
        <v>19</v>
      </c>
      <c r="F637" s="239" t="s">
        <v>1669</v>
      </c>
      <c r="G637" s="237"/>
      <c r="H637" s="238" t="s">
        <v>19</v>
      </c>
      <c r="I637" s="240"/>
      <c r="J637" s="237"/>
      <c r="K637" s="237"/>
      <c r="L637" s="241"/>
      <c r="M637" s="242"/>
      <c r="N637" s="243"/>
      <c r="O637" s="243"/>
      <c r="P637" s="243"/>
      <c r="Q637" s="243"/>
      <c r="R637" s="243"/>
      <c r="S637" s="243"/>
      <c r="T637" s="244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5" t="s">
        <v>228</v>
      </c>
      <c r="AU637" s="245" t="s">
        <v>84</v>
      </c>
      <c r="AV637" s="13" t="s">
        <v>82</v>
      </c>
      <c r="AW637" s="13" t="s">
        <v>37</v>
      </c>
      <c r="AX637" s="13" t="s">
        <v>75</v>
      </c>
      <c r="AY637" s="245" t="s">
        <v>137</v>
      </c>
    </row>
    <row r="638" s="14" customFormat="1">
      <c r="A638" s="14"/>
      <c r="B638" s="246"/>
      <c r="C638" s="247"/>
      <c r="D638" s="226" t="s">
        <v>228</v>
      </c>
      <c r="E638" s="248" t="s">
        <v>19</v>
      </c>
      <c r="F638" s="249" t="s">
        <v>1670</v>
      </c>
      <c r="G638" s="247"/>
      <c r="H638" s="250">
        <v>61.380000000000003</v>
      </c>
      <c r="I638" s="251"/>
      <c r="J638" s="247"/>
      <c r="K638" s="247"/>
      <c r="L638" s="252"/>
      <c r="M638" s="253"/>
      <c r="N638" s="254"/>
      <c r="O638" s="254"/>
      <c r="P638" s="254"/>
      <c r="Q638" s="254"/>
      <c r="R638" s="254"/>
      <c r="S638" s="254"/>
      <c r="T638" s="255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56" t="s">
        <v>228</v>
      </c>
      <c r="AU638" s="256" t="s">
        <v>84</v>
      </c>
      <c r="AV638" s="14" t="s">
        <v>84</v>
      </c>
      <c r="AW638" s="14" t="s">
        <v>37</v>
      </c>
      <c r="AX638" s="14" t="s">
        <v>75</v>
      </c>
      <c r="AY638" s="256" t="s">
        <v>137</v>
      </c>
    </row>
    <row r="639" s="14" customFormat="1">
      <c r="A639" s="14"/>
      <c r="B639" s="246"/>
      <c r="C639" s="247"/>
      <c r="D639" s="226" t="s">
        <v>228</v>
      </c>
      <c r="E639" s="248" t="s">
        <v>19</v>
      </c>
      <c r="F639" s="249" t="s">
        <v>1671</v>
      </c>
      <c r="G639" s="247"/>
      <c r="H639" s="250">
        <v>1.48</v>
      </c>
      <c r="I639" s="251"/>
      <c r="J639" s="247"/>
      <c r="K639" s="247"/>
      <c r="L639" s="252"/>
      <c r="M639" s="253"/>
      <c r="N639" s="254"/>
      <c r="O639" s="254"/>
      <c r="P639" s="254"/>
      <c r="Q639" s="254"/>
      <c r="R639" s="254"/>
      <c r="S639" s="254"/>
      <c r="T639" s="25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6" t="s">
        <v>228</v>
      </c>
      <c r="AU639" s="256" t="s">
        <v>84</v>
      </c>
      <c r="AV639" s="14" t="s">
        <v>84</v>
      </c>
      <c r="AW639" s="14" t="s">
        <v>37</v>
      </c>
      <c r="AX639" s="14" t="s">
        <v>75</v>
      </c>
      <c r="AY639" s="256" t="s">
        <v>137</v>
      </c>
    </row>
    <row r="640" s="13" customFormat="1">
      <c r="A640" s="13"/>
      <c r="B640" s="236"/>
      <c r="C640" s="237"/>
      <c r="D640" s="226" t="s">
        <v>228</v>
      </c>
      <c r="E640" s="238" t="s">
        <v>19</v>
      </c>
      <c r="F640" s="239" t="s">
        <v>1672</v>
      </c>
      <c r="G640" s="237"/>
      <c r="H640" s="238" t="s">
        <v>19</v>
      </c>
      <c r="I640" s="240"/>
      <c r="J640" s="237"/>
      <c r="K640" s="237"/>
      <c r="L640" s="241"/>
      <c r="M640" s="242"/>
      <c r="N640" s="243"/>
      <c r="O640" s="243"/>
      <c r="P640" s="243"/>
      <c r="Q640" s="243"/>
      <c r="R640" s="243"/>
      <c r="S640" s="243"/>
      <c r="T640" s="24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5" t="s">
        <v>228</v>
      </c>
      <c r="AU640" s="245" t="s">
        <v>84</v>
      </c>
      <c r="AV640" s="13" t="s">
        <v>82</v>
      </c>
      <c r="AW640" s="13" t="s">
        <v>37</v>
      </c>
      <c r="AX640" s="13" t="s">
        <v>75</v>
      </c>
      <c r="AY640" s="245" t="s">
        <v>137</v>
      </c>
    </row>
    <row r="641" s="14" customFormat="1">
      <c r="A641" s="14"/>
      <c r="B641" s="246"/>
      <c r="C641" s="247"/>
      <c r="D641" s="226" t="s">
        <v>228</v>
      </c>
      <c r="E641" s="248" t="s">
        <v>19</v>
      </c>
      <c r="F641" s="249" t="s">
        <v>1673</v>
      </c>
      <c r="G641" s="247"/>
      <c r="H641" s="250">
        <v>66</v>
      </c>
      <c r="I641" s="251"/>
      <c r="J641" s="247"/>
      <c r="K641" s="247"/>
      <c r="L641" s="252"/>
      <c r="M641" s="253"/>
      <c r="N641" s="254"/>
      <c r="O641" s="254"/>
      <c r="P641" s="254"/>
      <c r="Q641" s="254"/>
      <c r="R641" s="254"/>
      <c r="S641" s="254"/>
      <c r="T641" s="25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6" t="s">
        <v>228</v>
      </c>
      <c r="AU641" s="256" t="s">
        <v>84</v>
      </c>
      <c r="AV641" s="14" t="s">
        <v>84</v>
      </c>
      <c r="AW641" s="14" t="s">
        <v>37</v>
      </c>
      <c r="AX641" s="14" t="s">
        <v>75</v>
      </c>
      <c r="AY641" s="256" t="s">
        <v>137</v>
      </c>
    </row>
    <row r="642" s="14" customFormat="1">
      <c r="A642" s="14"/>
      <c r="B642" s="246"/>
      <c r="C642" s="247"/>
      <c r="D642" s="226" t="s">
        <v>228</v>
      </c>
      <c r="E642" s="248" t="s">
        <v>19</v>
      </c>
      <c r="F642" s="249" t="s">
        <v>1674</v>
      </c>
      <c r="G642" s="247"/>
      <c r="H642" s="250">
        <v>-2.133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6" t="s">
        <v>228</v>
      </c>
      <c r="AU642" s="256" t="s">
        <v>84</v>
      </c>
      <c r="AV642" s="14" t="s">
        <v>84</v>
      </c>
      <c r="AW642" s="14" t="s">
        <v>37</v>
      </c>
      <c r="AX642" s="14" t="s">
        <v>75</v>
      </c>
      <c r="AY642" s="256" t="s">
        <v>137</v>
      </c>
    </row>
    <row r="643" s="13" customFormat="1">
      <c r="A643" s="13"/>
      <c r="B643" s="236"/>
      <c r="C643" s="237"/>
      <c r="D643" s="226" t="s">
        <v>228</v>
      </c>
      <c r="E643" s="238" t="s">
        <v>19</v>
      </c>
      <c r="F643" s="239" t="s">
        <v>1675</v>
      </c>
      <c r="G643" s="237"/>
      <c r="H643" s="238" t="s">
        <v>19</v>
      </c>
      <c r="I643" s="240"/>
      <c r="J643" s="237"/>
      <c r="K643" s="237"/>
      <c r="L643" s="241"/>
      <c r="M643" s="242"/>
      <c r="N643" s="243"/>
      <c r="O643" s="243"/>
      <c r="P643" s="243"/>
      <c r="Q643" s="243"/>
      <c r="R643" s="243"/>
      <c r="S643" s="243"/>
      <c r="T643" s="24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5" t="s">
        <v>228</v>
      </c>
      <c r="AU643" s="245" t="s">
        <v>84</v>
      </c>
      <c r="AV643" s="13" t="s">
        <v>82</v>
      </c>
      <c r="AW643" s="13" t="s">
        <v>37</v>
      </c>
      <c r="AX643" s="13" t="s">
        <v>75</v>
      </c>
      <c r="AY643" s="245" t="s">
        <v>137</v>
      </c>
    </row>
    <row r="644" s="14" customFormat="1">
      <c r="A644" s="14"/>
      <c r="B644" s="246"/>
      <c r="C644" s="247"/>
      <c r="D644" s="226" t="s">
        <v>228</v>
      </c>
      <c r="E644" s="248" t="s">
        <v>19</v>
      </c>
      <c r="F644" s="249" t="s">
        <v>1676</v>
      </c>
      <c r="G644" s="247"/>
      <c r="H644" s="250">
        <v>60.323999999999998</v>
      </c>
      <c r="I644" s="251"/>
      <c r="J644" s="247"/>
      <c r="K644" s="247"/>
      <c r="L644" s="252"/>
      <c r="M644" s="253"/>
      <c r="N644" s="254"/>
      <c r="O644" s="254"/>
      <c r="P644" s="254"/>
      <c r="Q644" s="254"/>
      <c r="R644" s="254"/>
      <c r="S644" s="254"/>
      <c r="T644" s="25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6" t="s">
        <v>228</v>
      </c>
      <c r="AU644" s="256" t="s">
        <v>84</v>
      </c>
      <c r="AV644" s="14" t="s">
        <v>84</v>
      </c>
      <c r="AW644" s="14" t="s">
        <v>37</v>
      </c>
      <c r="AX644" s="14" t="s">
        <v>75</v>
      </c>
      <c r="AY644" s="256" t="s">
        <v>137</v>
      </c>
    </row>
    <row r="645" s="14" customFormat="1">
      <c r="A645" s="14"/>
      <c r="B645" s="246"/>
      <c r="C645" s="247"/>
      <c r="D645" s="226" t="s">
        <v>228</v>
      </c>
      <c r="E645" s="248" t="s">
        <v>19</v>
      </c>
      <c r="F645" s="249" t="s">
        <v>1677</v>
      </c>
      <c r="G645" s="247"/>
      <c r="H645" s="250">
        <v>1.02</v>
      </c>
      <c r="I645" s="251"/>
      <c r="J645" s="247"/>
      <c r="K645" s="247"/>
      <c r="L645" s="252"/>
      <c r="M645" s="253"/>
      <c r="N645" s="254"/>
      <c r="O645" s="254"/>
      <c r="P645" s="254"/>
      <c r="Q645" s="254"/>
      <c r="R645" s="254"/>
      <c r="S645" s="254"/>
      <c r="T645" s="25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6" t="s">
        <v>228</v>
      </c>
      <c r="AU645" s="256" t="s">
        <v>84</v>
      </c>
      <c r="AV645" s="14" t="s">
        <v>84</v>
      </c>
      <c r="AW645" s="14" t="s">
        <v>37</v>
      </c>
      <c r="AX645" s="14" t="s">
        <v>75</v>
      </c>
      <c r="AY645" s="256" t="s">
        <v>137</v>
      </c>
    </row>
    <row r="646" s="14" customFormat="1">
      <c r="A646" s="14"/>
      <c r="B646" s="246"/>
      <c r="C646" s="247"/>
      <c r="D646" s="226" t="s">
        <v>228</v>
      </c>
      <c r="E646" s="248" t="s">
        <v>19</v>
      </c>
      <c r="F646" s="249" t="s">
        <v>1678</v>
      </c>
      <c r="G646" s="247"/>
      <c r="H646" s="250">
        <v>-1.1020000000000001</v>
      </c>
      <c r="I646" s="251"/>
      <c r="J646" s="247"/>
      <c r="K646" s="247"/>
      <c r="L646" s="252"/>
      <c r="M646" s="253"/>
      <c r="N646" s="254"/>
      <c r="O646" s="254"/>
      <c r="P646" s="254"/>
      <c r="Q646" s="254"/>
      <c r="R646" s="254"/>
      <c r="S646" s="254"/>
      <c r="T646" s="255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6" t="s">
        <v>228</v>
      </c>
      <c r="AU646" s="256" t="s">
        <v>84</v>
      </c>
      <c r="AV646" s="14" t="s">
        <v>84</v>
      </c>
      <c r="AW646" s="14" t="s">
        <v>37</v>
      </c>
      <c r="AX646" s="14" t="s">
        <v>75</v>
      </c>
      <c r="AY646" s="256" t="s">
        <v>137</v>
      </c>
    </row>
    <row r="647" s="13" customFormat="1">
      <c r="A647" s="13"/>
      <c r="B647" s="236"/>
      <c r="C647" s="237"/>
      <c r="D647" s="226" t="s">
        <v>228</v>
      </c>
      <c r="E647" s="238" t="s">
        <v>19</v>
      </c>
      <c r="F647" s="239" t="s">
        <v>1679</v>
      </c>
      <c r="G647" s="237"/>
      <c r="H647" s="238" t="s">
        <v>19</v>
      </c>
      <c r="I647" s="240"/>
      <c r="J647" s="237"/>
      <c r="K647" s="237"/>
      <c r="L647" s="241"/>
      <c r="M647" s="242"/>
      <c r="N647" s="243"/>
      <c r="O647" s="243"/>
      <c r="P647" s="243"/>
      <c r="Q647" s="243"/>
      <c r="R647" s="243"/>
      <c r="S647" s="243"/>
      <c r="T647" s="244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5" t="s">
        <v>228</v>
      </c>
      <c r="AU647" s="245" t="s">
        <v>84</v>
      </c>
      <c r="AV647" s="13" t="s">
        <v>82</v>
      </c>
      <c r="AW647" s="13" t="s">
        <v>37</v>
      </c>
      <c r="AX647" s="13" t="s">
        <v>75</v>
      </c>
      <c r="AY647" s="245" t="s">
        <v>137</v>
      </c>
    </row>
    <row r="648" s="14" customFormat="1">
      <c r="A648" s="14"/>
      <c r="B648" s="246"/>
      <c r="C648" s="247"/>
      <c r="D648" s="226" t="s">
        <v>228</v>
      </c>
      <c r="E648" s="248" t="s">
        <v>19</v>
      </c>
      <c r="F648" s="249" t="s">
        <v>1680</v>
      </c>
      <c r="G648" s="247"/>
      <c r="H648" s="250">
        <v>59.201999999999998</v>
      </c>
      <c r="I648" s="251"/>
      <c r="J648" s="247"/>
      <c r="K648" s="247"/>
      <c r="L648" s="252"/>
      <c r="M648" s="253"/>
      <c r="N648" s="254"/>
      <c r="O648" s="254"/>
      <c r="P648" s="254"/>
      <c r="Q648" s="254"/>
      <c r="R648" s="254"/>
      <c r="S648" s="254"/>
      <c r="T648" s="255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6" t="s">
        <v>228</v>
      </c>
      <c r="AU648" s="256" t="s">
        <v>84</v>
      </c>
      <c r="AV648" s="14" t="s">
        <v>84</v>
      </c>
      <c r="AW648" s="14" t="s">
        <v>37</v>
      </c>
      <c r="AX648" s="14" t="s">
        <v>75</v>
      </c>
      <c r="AY648" s="256" t="s">
        <v>137</v>
      </c>
    </row>
    <row r="649" s="14" customFormat="1">
      <c r="A649" s="14"/>
      <c r="B649" s="246"/>
      <c r="C649" s="247"/>
      <c r="D649" s="226" t="s">
        <v>228</v>
      </c>
      <c r="E649" s="248" t="s">
        <v>19</v>
      </c>
      <c r="F649" s="249" t="s">
        <v>1607</v>
      </c>
      <c r="G649" s="247"/>
      <c r="H649" s="250">
        <v>0.97599999999999998</v>
      </c>
      <c r="I649" s="251"/>
      <c r="J649" s="247"/>
      <c r="K649" s="247"/>
      <c r="L649" s="252"/>
      <c r="M649" s="253"/>
      <c r="N649" s="254"/>
      <c r="O649" s="254"/>
      <c r="P649" s="254"/>
      <c r="Q649" s="254"/>
      <c r="R649" s="254"/>
      <c r="S649" s="254"/>
      <c r="T649" s="25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6" t="s">
        <v>228</v>
      </c>
      <c r="AU649" s="256" t="s">
        <v>84</v>
      </c>
      <c r="AV649" s="14" t="s">
        <v>84</v>
      </c>
      <c r="AW649" s="14" t="s">
        <v>37</v>
      </c>
      <c r="AX649" s="14" t="s">
        <v>75</v>
      </c>
      <c r="AY649" s="256" t="s">
        <v>137</v>
      </c>
    </row>
    <row r="650" s="14" customFormat="1">
      <c r="A650" s="14"/>
      <c r="B650" s="246"/>
      <c r="C650" s="247"/>
      <c r="D650" s="226" t="s">
        <v>228</v>
      </c>
      <c r="E650" s="248" t="s">
        <v>19</v>
      </c>
      <c r="F650" s="249" t="s">
        <v>1681</v>
      </c>
      <c r="G650" s="247"/>
      <c r="H650" s="250">
        <v>-1.641</v>
      </c>
      <c r="I650" s="251"/>
      <c r="J650" s="247"/>
      <c r="K650" s="247"/>
      <c r="L650" s="252"/>
      <c r="M650" s="253"/>
      <c r="N650" s="254"/>
      <c r="O650" s="254"/>
      <c r="P650" s="254"/>
      <c r="Q650" s="254"/>
      <c r="R650" s="254"/>
      <c r="S650" s="254"/>
      <c r="T650" s="255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6" t="s">
        <v>228</v>
      </c>
      <c r="AU650" s="256" t="s">
        <v>84</v>
      </c>
      <c r="AV650" s="14" t="s">
        <v>84</v>
      </c>
      <c r="AW650" s="14" t="s">
        <v>37</v>
      </c>
      <c r="AX650" s="14" t="s">
        <v>75</v>
      </c>
      <c r="AY650" s="256" t="s">
        <v>137</v>
      </c>
    </row>
    <row r="651" s="13" customFormat="1">
      <c r="A651" s="13"/>
      <c r="B651" s="236"/>
      <c r="C651" s="237"/>
      <c r="D651" s="226" t="s">
        <v>228</v>
      </c>
      <c r="E651" s="238" t="s">
        <v>19</v>
      </c>
      <c r="F651" s="239" t="s">
        <v>1682</v>
      </c>
      <c r="G651" s="237"/>
      <c r="H651" s="238" t="s">
        <v>19</v>
      </c>
      <c r="I651" s="240"/>
      <c r="J651" s="237"/>
      <c r="K651" s="237"/>
      <c r="L651" s="241"/>
      <c r="M651" s="242"/>
      <c r="N651" s="243"/>
      <c r="O651" s="243"/>
      <c r="P651" s="243"/>
      <c r="Q651" s="243"/>
      <c r="R651" s="243"/>
      <c r="S651" s="243"/>
      <c r="T651" s="24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228</v>
      </c>
      <c r="AU651" s="245" t="s">
        <v>84</v>
      </c>
      <c r="AV651" s="13" t="s">
        <v>82</v>
      </c>
      <c r="AW651" s="13" t="s">
        <v>37</v>
      </c>
      <c r="AX651" s="13" t="s">
        <v>75</v>
      </c>
      <c r="AY651" s="245" t="s">
        <v>137</v>
      </c>
    </row>
    <row r="652" s="14" customFormat="1">
      <c r="A652" s="14"/>
      <c r="B652" s="246"/>
      <c r="C652" s="247"/>
      <c r="D652" s="226" t="s">
        <v>228</v>
      </c>
      <c r="E652" s="248" t="s">
        <v>19</v>
      </c>
      <c r="F652" s="249" t="s">
        <v>1683</v>
      </c>
      <c r="G652" s="247"/>
      <c r="H652" s="250">
        <v>82.763999999999996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6" t="s">
        <v>228</v>
      </c>
      <c r="AU652" s="256" t="s">
        <v>84</v>
      </c>
      <c r="AV652" s="14" t="s">
        <v>84</v>
      </c>
      <c r="AW652" s="14" t="s">
        <v>37</v>
      </c>
      <c r="AX652" s="14" t="s">
        <v>75</v>
      </c>
      <c r="AY652" s="256" t="s">
        <v>137</v>
      </c>
    </row>
    <row r="653" s="14" customFormat="1">
      <c r="A653" s="14"/>
      <c r="B653" s="246"/>
      <c r="C653" s="247"/>
      <c r="D653" s="226" t="s">
        <v>228</v>
      </c>
      <c r="E653" s="248" t="s">
        <v>19</v>
      </c>
      <c r="F653" s="249" t="s">
        <v>1684</v>
      </c>
      <c r="G653" s="247"/>
      <c r="H653" s="250">
        <v>-6.2450000000000001</v>
      </c>
      <c r="I653" s="251"/>
      <c r="J653" s="247"/>
      <c r="K653" s="247"/>
      <c r="L653" s="252"/>
      <c r="M653" s="253"/>
      <c r="N653" s="254"/>
      <c r="O653" s="254"/>
      <c r="P653" s="254"/>
      <c r="Q653" s="254"/>
      <c r="R653" s="254"/>
      <c r="S653" s="254"/>
      <c r="T653" s="25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6" t="s">
        <v>228</v>
      </c>
      <c r="AU653" s="256" t="s">
        <v>84</v>
      </c>
      <c r="AV653" s="14" t="s">
        <v>84</v>
      </c>
      <c r="AW653" s="14" t="s">
        <v>37</v>
      </c>
      <c r="AX653" s="14" t="s">
        <v>75</v>
      </c>
      <c r="AY653" s="256" t="s">
        <v>137</v>
      </c>
    </row>
    <row r="654" s="13" customFormat="1">
      <c r="A654" s="13"/>
      <c r="B654" s="236"/>
      <c r="C654" s="237"/>
      <c r="D654" s="226" t="s">
        <v>228</v>
      </c>
      <c r="E654" s="238" t="s">
        <v>19</v>
      </c>
      <c r="F654" s="239" t="s">
        <v>1685</v>
      </c>
      <c r="G654" s="237"/>
      <c r="H654" s="238" t="s">
        <v>19</v>
      </c>
      <c r="I654" s="240"/>
      <c r="J654" s="237"/>
      <c r="K654" s="237"/>
      <c r="L654" s="241"/>
      <c r="M654" s="242"/>
      <c r="N654" s="243"/>
      <c r="O654" s="243"/>
      <c r="P654" s="243"/>
      <c r="Q654" s="243"/>
      <c r="R654" s="243"/>
      <c r="S654" s="243"/>
      <c r="T654" s="24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5" t="s">
        <v>228</v>
      </c>
      <c r="AU654" s="245" t="s">
        <v>84</v>
      </c>
      <c r="AV654" s="13" t="s">
        <v>82</v>
      </c>
      <c r="AW654" s="13" t="s">
        <v>37</v>
      </c>
      <c r="AX654" s="13" t="s">
        <v>75</v>
      </c>
      <c r="AY654" s="245" t="s">
        <v>137</v>
      </c>
    </row>
    <row r="655" s="14" customFormat="1">
      <c r="A655" s="14"/>
      <c r="B655" s="246"/>
      <c r="C655" s="247"/>
      <c r="D655" s="226" t="s">
        <v>228</v>
      </c>
      <c r="E655" s="248" t="s">
        <v>19</v>
      </c>
      <c r="F655" s="249" t="s">
        <v>1686</v>
      </c>
      <c r="G655" s="247"/>
      <c r="H655" s="250">
        <v>60.588000000000001</v>
      </c>
      <c r="I655" s="251"/>
      <c r="J655" s="247"/>
      <c r="K655" s="247"/>
      <c r="L655" s="252"/>
      <c r="M655" s="253"/>
      <c r="N655" s="254"/>
      <c r="O655" s="254"/>
      <c r="P655" s="254"/>
      <c r="Q655" s="254"/>
      <c r="R655" s="254"/>
      <c r="S655" s="254"/>
      <c r="T655" s="25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6" t="s">
        <v>228</v>
      </c>
      <c r="AU655" s="256" t="s">
        <v>84</v>
      </c>
      <c r="AV655" s="14" t="s">
        <v>84</v>
      </c>
      <c r="AW655" s="14" t="s">
        <v>37</v>
      </c>
      <c r="AX655" s="14" t="s">
        <v>75</v>
      </c>
      <c r="AY655" s="256" t="s">
        <v>137</v>
      </c>
    </row>
    <row r="656" s="16" customFormat="1">
      <c r="A656" s="16"/>
      <c r="B656" s="280"/>
      <c r="C656" s="281"/>
      <c r="D656" s="226" t="s">
        <v>228</v>
      </c>
      <c r="E656" s="282" t="s">
        <v>19</v>
      </c>
      <c r="F656" s="283" t="s">
        <v>1309</v>
      </c>
      <c r="G656" s="281"/>
      <c r="H656" s="284">
        <v>1801.712</v>
      </c>
      <c r="I656" s="285"/>
      <c r="J656" s="281"/>
      <c r="K656" s="281"/>
      <c r="L656" s="286"/>
      <c r="M656" s="287"/>
      <c r="N656" s="288"/>
      <c r="O656" s="288"/>
      <c r="P656" s="288"/>
      <c r="Q656" s="288"/>
      <c r="R656" s="288"/>
      <c r="S656" s="288"/>
      <c r="T656" s="289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T656" s="290" t="s">
        <v>228</v>
      </c>
      <c r="AU656" s="290" t="s">
        <v>84</v>
      </c>
      <c r="AV656" s="16" t="s">
        <v>151</v>
      </c>
      <c r="AW656" s="16" t="s">
        <v>37</v>
      </c>
      <c r="AX656" s="16" t="s">
        <v>75</v>
      </c>
      <c r="AY656" s="290" t="s">
        <v>137</v>
      </c>
    </row>
    <row r="657" s="15" customFormat="1">
      <c r="A657" s="15"/>
      <c r="B657" s="257"/>
      <c r="C657" s="258"/>
      <c r="D657" s="226" t="s">
        <v>228</v>
      </c>
      <c r="E657" s="259" t="s">
        <v>19</v>
      </c>
      <c r="F657" s="260" t="s">
        <v>237</v>
      </c>
      <c r="G657" s="258"/>
      <c r="H657" s="261">
        <v>4223.2430000000004</v>
      </c>
      <c r="I657" s="262"/>
      <c r="J657" s="258"/>
      <c r="K657" s="258"/>
      <c r="L657" s="263"/>
      <c r="M657" s="264"/>
      <c r="N657" s="265"/>
      <c r="O657" s="265"/>
      <c r="P657" s="265"/>
      <c r="Q657" s="265"/>
      <c r="R657" s="265"/>
      <c r="S657" s="265"/>
      <c r="T657" s="266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67" t="s">
        <v>228</v>
      </c>
      <c r="AU657" s="267" t="s">
        <v>84</v>
      </c>
      <c r="AV657" s="15" t="s">
        <v>155</v>
      </c>
      <c r="AW657" s="15" t="s">
        <v>37</v>
      </c>
      <c r="AX657" s="15" t="s">
        <v>82</v>
      </c>
      <c r="AY657" s="267" t="s">
        <v>137</v>
      </c>
    </row>
    <row r="658" s="2" customFormat="1" ht="33" customHeight="1">
      <c r="A658" s="39"/>
      <c r="B658" s="40"/>
      <c r="C658" s="213" t="s">
        <v>499</v>
      </c>
      <c r="D658" s="213" t="s">
        <v>140</v>
      </c>
      <c r="E658" s="214" t="s">
        <v>1687</v>
      </c>
      <c r="F658" s="215" t="s">
        <v>1688</v>
      </c>
      <c r="G658" s="216" t="s">
        <v>1244</v>
      </c>
      <c r="H658" s="217">
        <v>4110.8289999999997</v>
      </c>
      <c r="I658" s="218"/>
      <c r="J658" s="219">
        <f>ROUND(I658*H658,2)</f>
        <v>0</v>
      </c>
      <c r="K658" s="215" t="s">
        <v>282</v>
      </c>
      <c r="L658" s="45"/>
      <c r="M658" s="220" t="s">
        <v>19</v>
      </c>
      <c r="N658" s="221" t="s">
        <v>46</v>
      </c>
      <c r="O658" s="85"/>
      <c r="P658" s="222">
        <f>O658*H658</f>
        <v>0</v>
      </c>
      <c r="Q658" s="222">
        <v>0.00021000000000000001</v>
      </c>
      <c r="R658" s="222">
        <f>Q658*H658</f>
        <v>0.86327408999999999</v>
      </c>
      <c r="S658" s="222">
        <v>0</v>
      </c>
      <c r="T658" s="223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4" t="s">
        <v>189</v>
      </c>
      <c r="AT658" s="224" t="s">
        <v>140</v>
      </c>
      <c r="AU658" s="224" t="s">
        <v>84</v>
      </c>
      <c r="AY658" s="18" t="s">
        <v>137</v>
      </c>
      <c r="BE658" s="225">
        <f>IF(N658="základní",J658,0)</f>
        <v>0</v>
      </c>
      <c r="BF658" s="225">
        <f>IF(N658="snížená",J658,0)</f>
        <v>0</v>
      </c>
      <c r="BG658" s="225">
        <f>IF(N658="zákl. přenesená",J658,0)</f>
        <v>0</v>
      </c>
      <c r="BH658" s="225">
        <f>IF(N658="sníž. přenesená",J658,0)</f>
        <v>0</v>
      </c>
      <c r="BI658" s="225">
        <f>IF(N658="nulová",J658,0)</f>
        <v>0</v>
      </c>
      <c r="BJ658" s="18" t="s">
        <v>82</v>
      </c>
      <c r="BK658" s="225">
        <f>ROUND(I658*H658,2)</f>
        <v>0</v>
      </c>
      <c r="BL658" s="18" t="s">
        <v>189</v>
      </c>
      <c r="BM658" s="224" t="s">
        <v>1689</v>
      </c>
    </row>
    <row r="659" s="2" customFormat="1">
      <c r="A659" s="39"/>
      <c r="B659" s="40"/>
      <c r="C659" s="41"/>
      <c r="D659" s="268" t="s">
        <v>284</v>
      </c>
      <c r="E659" s="41"/>
      <c r="F659" s="269" t="s">
        <v>1690</v>
      </c>
      <c r="G659" s="41"/>
      <c r="H659" s="41"/>
      <c r="I659" s="228"/>
      <c r="J659" s="41"/>
      <c r="K659" s="41"/>
      <c r="L659" s="45"/>
      <c r="M659" s="229"/>
      <c r="N659" s="230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284</v>
      </c>
      <c r="AU659" s="18" t="s">
        <v>84</v>
      </c>
    </row>
    <row r="660" s="13" customFormat="1">
      <c r="A660" s="13"/>
      <c r="B660" s="236"/>
      <c r="C660" s="237"/>
      <c r="D660" s="226" t="s">
        <v>228</v>
      </c>
      <c r="E660" s="238" t="s">
        <v>19</v>
      </c>
      <c r="F660" s="239" t="s">
        <v>1543</v>
      </c>
      <c r="G660" s="237"/>
      <c r="H660" s="238" t="s">
        <v>19</v>
      </c>
      <c r="I660" s="240"/>
      <c r="J660" s="237"/>
      <c r="K660" s="237"/>
      <c r="L660" s="241"/>
      <c r="M660" s="242"/>
      <c r="N660" s="243"/>
      <c r="O660" s="243"/>
      <c r="P660" s="243"/>
      <c r="Q660" s="243"/>
      <c r="R660" s="243"/>
      <c r="S660" s="243"/>
      <c r="T660" s="24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5" t="s">
        <v>228</v>
      </c>
      <c r="AU660" s="245" t="s">
        <v>84</v>
      </c>
      <c r="AV660" s="13" t="s">
        <v>82</v>
      </c>
      <c r="AW660" s="13" t="s">
        <v>37</v>
      </c>
      <c r="AX660" s="13" t="s">
        <v>75</v>
      </c>
      <c r="AY660" s="245" t="s">
        <v>137</v>
      </c>
    </row>
    <row r="661" s="13" customFormat="1">
      <c r="A661" s="13"/>
      <c r="B661" s="236"/>
      <c r="C661" s="237"/>
      <c r="D661" s="226" t="s">
        <v>228</v>
      </c>
      <c r="E661" s="238" t="s">
        <v>19</v>
      </c>
      <c r="F661" s="239" t="s">
        <v>1247</v>
      </c>
      <c r="G661" s="237"/>
      <c r="H661" s="238" t="s">
        <v>19</v>
      </c>
      <c r="I661" s="240"/>
      <c r="J661" s="237"/>
      <c r="K661" s="237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228</v>
      </c>
      <c r="AU661" s="245" t="s">
        <v>84</v>
      </c>
      <c r="AV661" s="13" t="s">
        <v>82</v>
      </c>
      <c r="AW661" s="13" t="s">
        <v>37</v>
      </c>
      <c r="AX661" s="13" t="s">
        <v>75</v>
      </c>
      <c r="AY661" s="245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1349</v>
      </c>
      <c r="G662" s="247"/>
      <c r="H662" s="250">
        <v>126.23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4" customFormat="1">
      <c r="A663" s="14"/>
      <c r="B663" s="246"/>
      <c r="C663" s="247"/>
      <c r="D663" s="226" t="s">
        <v>228</v>
      </c>
      <c r="E663" s="248" t="s">
        <v>19</v>
      </c>
      <c r="F663" s="249" t="s">
        <v>1350</v>
      </c>
      <c r="G663" s="247"/>
      <c r="H663" s="250">
        <v>47.789999999999999</v>
      </c>
      <c r="I663" s="251"/>
      <c r="J663" s="247"/>
      <c r="K663" s="247"/>
      <c r="L663" s="252"/>
      <c r="M663" s="253"/>
      <c r="N663" s="254"/>
      <c r="O663" s="254"/>
      <c r="P663" s="254"/>
      <c r="Q663" s="254"/>
      <c r="R663" s="254"/>
      <c r="S663" s="254"/>
      <c r="T663" s="255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256" t="s">
        <v>228</v>
      </c>
      <c r="AU663" s="256" t="s">
        <v>84</v>
      </c>
      <c r="AV663" s="14" t="s">
        <v>84</v>
      </c>
      <c r="AW663" s="14" t="s">
        <v>37</v>
      </c>
      <c r="AX663" s="14" t="s">
        <v>75</v>
      </c>
      <c r="AY663" s="256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1351</v>
      </c>
      <c r="G664" s="247"/>
      <c r="H664" s="250">
        <v>211.91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4" customFormat="1">
      <c r="A665" s="14"/>
      <c r="B665" s="246"/>
      <c r="C665" s="247"/>
      <c r="D665" s="226" t="s">
        <v>228</v>
      </c>
      <c r="E665" s="248" t="s">
        <v>19</v>
      </c>
      <c r="F665" s="249" t="s">
        <v>1352</v>
      </c>
      <c r="G665" s="247"/>
      <c r="H665" s="250">
        <v>77.939999999999998</v>
      </c>
      <c r="I665" s="251"/>
      <c r="J665" s="247"/>
      <c r="K665" s="247"/>
      <c r="L665" s="252"/>
      <c r="M665" s="253"/>
      <c r="N665" s="254"/>
      <c r="O665" s="254"/>
      <c r="P665" s="254"/>
      <c r="Q665" s="254"/>
      <c r="R665" s="254"/>
      <c r="S665" s="254"/>
      <c r="T665" s="255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56" t="s">
        <v>228</v>
      </c>
      <c r="AU665" s="256" t="s">
        <v>84</v>
      </c>
      <c r="AV665" s="14" t="s">
        <v>84</v>
      </c>
      <c r="AW665" s="14" t="s">
        <v>37</v>
      </c>
      <c r="AX665" s="14" t="s">
        <v>75</v>
      </c>
      <c r="AY665" s="256" t="s">
        <v>137</v>
      </c>
    </row>
    <row r="666" s="16" customFormat="1">
      <c r="A666" s="16"/>
      <c r="B666" s="280"/>
      <c r="C666" s="281"/>
      <c r="D666" s="226" t="s">
        <v>228</v>
      </c>
      <c r="E666" s="282" t="s">
        <v>19</v>
      </c>
      <c r="F666" s="283" t="s">
        <v>1309</v>
      </c>
      <c r="G666" s="281"/>
      <c r="H666" s="284">
        <v>463.87</v>
      </c>
      <c r="I666" s="285"/>
      <c r="J666" s="281"/>
      <c r="K666" s="281"/>
      <c r="L666" s="286"/>
      <c r="M666" s="287"/>
      <c r="N666" s="288"/>
      <c r="O666" s="288"/>
      <c r="P666" s="288"/>
      <c r="Q666" s="288"/>
      <c r="R666" s="288"/>
      <c r="S666" s="288"/>
      <c r="T666" s="289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T666" s="290" t="s">
        <v>228</v>
      </c>
      <c r="AU666" s="290" t="s">
        <v>84</v>
      </c>
      <c r="AV666" s="16" t="s">
        <v>151</v>
      </c>
      <c r="AW666" s="16" t="s">
        <v>37</v>
      </c>
      <c r="AX666" s="16" t="s">
        <v>75</v>
      </c>
      <c r="AY666" s="290" t="s">
        <v>137</v>
      </c>
    </row>
    <row r="667" s="13" customFormat="1">
      <c r="A667" s="13"/>
      <c r="B667" s="236"/>
      <c r="C667" s="237"/>
      <c r="D667" s="226" t="s">
        <v>228</v>
      </c>
      <c r="E667" s="238" t="s">
        <v>19</v>
      </c>
      <c r="F667" s="239" t="s">
        <v>1251</v>
      </c>
      <c r="G667" s="237"/>
      <c r="H667" s="238" t="s">
        <v>19</v>
      </c>
      <c r="I667" s="240"/>
      <c r="J667" s="237"/>
      <c r="K667" s="237"/>
      <c r="L667" s="241"/>
      <c r="M667" s="242"/>
      <c r="N667" s="243"/>
      <c r="O667" s="243"/>
      <c r="P667" s="243"/>
      <c r="Q667" s="243"/>
      <c r="R667" s="243"/>
      <c r="S667" s="243"/>
      <c r="T667" s="244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5" t="s">
        <v>228</v>
      </c>
      <c r="AU667" s="245" t="s">
        <v>84</v>
      </c>
      <c r="AV667" s="13" t="s">
        <v>82</v>
      </c>
      <c r="AW667" s="13" t="s">
        <v>37</v>
      </c>
      <c r="AX667" s="13" t="s">
        <v>75</v>
      </c>
      <c r="AY667" s="245" t="s">
        <v>137</v>
      </c>
    </row>
    <row r="668" s="14" customFormat="1">
      <c r="A668" s="14"/>
      <c r="B668" s="246"/>
      <c r="C668" s="247"/>
      <c r="D668" s="226" t="s">
        <v>228</v>
      </c>
      <c r="E668" s="248" t="s">
        <v>19</v>
      </c>
      <c r="F668" s="249" t="s">
        <v>1354</v>
      </c>
      <c r="G668" s="247"/>
      <c r="H668" s="250">
        <v>115.7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6" t="s">
        <v>228</v>
      </c>
      <c r="AU668" s="256" t="s">
        <v>84</v>
      </c>
      <c r="AV668" s="14" t="s">
        <v>84</v>
      </c>
      <c r="AW668" s="14" t="s">
        <v>37</v>
      </c>
      <c r="AX668" s="14" t="s">
        <v>75</v>
      </c>
      <c r="AY668" s="256" t="s">
        <v>137</v>
      </c>
    </row>
    <row r="669" s="14" customFormat="1">
      <c r="A669" s="14"/>
      <c r="B669" s="246"/>
      <c r="C669" s="247"/>
      <c r="D669" s="226" t="s">
        <v>228</v>
      </c>
      <c r="E669" s="248" t="s">
        <v>19</v>
      </c>
      <c r="F669" s="249" t="s">
        <v>1355</v>
      </c>
      <c r="G669" s="247"/>
      <c r="H669" s="250">
        <v>427.63</v>
      </c>
      <c r="I669" s="251"/>
      <c r="J669" s="247"/>
      <c r="K669" s="247"/>
      <c r="L669" s="252"/>
      <c r="M669" s="253"/>
      <c r="N669" s="254"/>
      <c r="O669" s="254"/>
      <c r="P669" s="254"/>
      <c r="Q669" s="254"/>
      <c r="R669" s="254"/>
      <c r="S669" s="254"/>
      <c r="T669" s="255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56" t="s">
        <v>228</v>
      </c>
      <c r="AU669" s="256" t="s">
        <v>84</v>
      </c>
      <c r="AV669" s="14" t="s">
        <v>84</v>
      </c>
      <c r="AW669" s="14" t="s">
        <v>37</v>
      </c>
      <c r="AX669" s="14" t="s">
        <v>75</v>
      </c>
      <c r="AY669" s="256" t="s">
        <v>137</v>
      </c>
    </row>
    <row r="670" s="14" customFormat="1">
      <c r="A670" s="14"/>
      <c r="B670" s="246"/>
      <c r="C670" s="247"/>
      <c r="D670" s="226" t="s">
        <v>228</v>
      </c>
      <c r="E670" s="248" t="s">
        <v>19</v>
      </c>
      <c r="F670" s="249" t="s">
        <v>1356</v>
      </c>
      <c r="G670" s="247"/>
      <c r="H670" s="250">
        <v>68.079999999999998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6" t="s">
        <v>228</v>
      </c>
      <c r="AU670" s="256" t="s">
        <v>84</v>
      </c>
      <c r="AV670" s="14" t="s">
        <v>84</v>
      </c>
      <c r="AW670" s="14" t="s">
        <v>37</v>
      </c>
      <c r="AX670" s="14" t="s">
        <v>75</v>
      </c>
      <c r="AY670" s="256" t="s">
        <v>137</v>
      </c>
    </row>
    <row r="671" s="14" customFormat="1">
      <c r="A671" s="14"/>
      <c r="B671" s="246"/>
      <c r="C671" s="247"/>
      <c r="D671" s="226" t="s">
        <v>228</v>
      </c>
      <c r="E671" s="248" t="s">
        <v>19</v>
      </c>
      <c r="F671" s="249" t="s">
        <v>1357</v>
      </c>
      <c r="G671" s="247"/>
      <c r="H671" s="250">
        <v>71.810000000000002</v>
      </c>
      <c r="I671" s="251"/>
      <c r="J671" s="247"/>
      <c r="K671" s="247"/>
      <c r="L671" s="252"/>
      <c r="M671" s="253"/>
      <c r="N671" s="254"/>
      <c r="O671" s="254"/>
      <c r="P671" s="254"/>
      <c r="Q671" s="254"/>
      <c r="R671" s="254"/>
      <c r="S671" s="254"/>
      <c r="T671" s="25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6" t="s">
        <v>228</v>
      </c>
      <c r="AU671" s="256" t="s">
        <v>84</v>
      </c>
      <c r="AV671" s="14" t="s">
        <v>84</v>
      </c>
      <c r="AW671" s="14" t="s">
        <v>37</v>
      </c>
      <c r="AX671" s="14" t="s">
        <v>75</v>
      </c>
      <c r="AY671" s="256" t="s">
        <v>137</v>
      </c>
    </row>
    <row r="672" s="14" customFormat="1">
      <c r="A672" s="14"/>
      <c r="B672" s="246"/>
      <c r="C672" s="247"/>
      <c r="D672" s="226" t="s">
        <v>228</v>
      </c>
      <c r="E672" s="248" t="s">
        <v>19</v>
      </c>
      <c r="F672" s="249" t="s">
        <v>1358</v>
      </c>
      <c r="G672" s="247"/>
      <c r="H672" s="250">
        <v>104.24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6" t="s">
        <v>228</v>
      </c>
      <c r="AU672" s="256" t="s">
        <v>84</v>
      </c>
      <c r="AV672" s="14" t="s">
        <v>84</v>
      </c>
      <c r="AW672" s="14" t="s">
        <v>37</v>
      </c>
      <c r="AX672" s="14" t="s">
        <v>75</v>
      </c>
      <c r="AY672" s="256" t="s">
        <v>137</v>
      </c>
    </row>
    <row r="673" s="16" customFormat="1">
      <c r="A673" s="16"/>
      <c r="B673" s="280"/>
      <c r="C673" s="281"/>
      <c r="D673" s="226" t="s">
        <v>228</v>
      </c>
      <c r="E673" s="282" t="s">
        <v>19</v>
      </c>
      <c r="F673" s="283" t="s">
        <v>1309</v>
      </c>
      <c r="G673" s="281"/>
      <c r="H673" s="284">
        <v>787.46000000000004</v>
      </c>
      <c r="I673" s="285"/>
      <c r="J673" s="281"/>
      <c r="K673" s="281"/>
      <c r="L673" s="286"/>
      <c r="M673" s="287"/>
      <c r="N673" s="288"/>
      <c r="O673" s="288"/>
      <c r="P673" s="288"/>
      <c r="Q673" s="288"/>
      <c r="R673" s="288"/>
      <c r="S673" s="288"/>
      <c r="T673" s="289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90" t="s">
        <v>228</v>
      </c>
      <c r="AU673" s="290" t="s">
        <v>84</v>
      </c>
      <c r="AV673" s="16" t="s">
        <v>151</v>
      </c>
      <c r="AW673" s="16" t="s">
        <v>37</v>
      </c>
      <c r="AX673" s="16" t="s">
        <v>75</v>
      </c>
      <c r="AY673" s="290" t="s">
        <v>137</v>
      </c>
    </row>
    <row r="674" s="13" customFormat="1">
      <c r="A674" s="13"/>
      <c r="B674" s="236"/>
      <c r="C674" s="237"/>
      <c r="D674" s="226" t="s">
        <v>228</v>
      </c>
      <c r="E674" s="238" t="s">
        <v>19</v>
      </c>
      <c r="F674" s="239" t="s">
        <v>1544</v>
      </c>
      <c r="G674" s="237"/>
      <c r="H674" s="238" t="s">
        <v>19</v>
      </c>
      <c r="I674" s="240"/>
      <c r="J674" s="237"/>
      <c r="K674" s="237"/>
      <c r="L674" s="241"/>
      <c r="M674" s="242"/>
      <c r="N674" s="243"/>
      <c r="O674" s="243"/>
      <c r="P674" s="243"/>
      <c r="Q674" s="243"/>
      <c r="R674" s="243"/>
      <c r="S674" s="243"/>
      <c r="T674" s="24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5" t="s">
        <v>228</v>
      </c>
      <c r="AU674" s="245" t="s">
        <v>84</v>
      </c>
      <c r="AV674" s="13" t="s">
        <v>82</v>
      </c>
      <c r="AW674" s="13" t="s">
        <v>37</v>
      </c>
      <c r="AX674" s="13" t="s">
        <v>75</v>
      </c>
      <c r="AY674" s="245" t="s">
        <v>137</v>
      </c>
    </row>
    <row r="675" s="13" customFormat="1">
      <c r="A675" s="13"/>
      <c r="B675" s="236"/>
      <c r="C675" s="237"/>
      <c r="D675" s="226" t="s">
        <v>228</v>
      </c>
      <c r="E675" s="238" t="s">
        <v>19</v>
      </c>
      <c r="F675" s="239" t="s">
        <v>1247</v>
      </c>
      <c r="G675" s="237"/>
      <c r="H675" s="238" t="s">
        <v>19</v>
      </c>
      <c r="I675" s="240"/>
      <c r="J675" s="237"/>
      <c r="K675" s="237"/>
      <c r="L675" s="241"/>
      <c r="M675" s="242"/>
      <c r="N675" s="243"/>
      <c r="O675" s="243"/>
      <c r="P675" s="243"/>
      <c r="Q675" s="243"/>
      <c r="R675" s="243"/>
      <c r="S675" s="243"/>
      <c r="T675" s="244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5" t="s">
        <v>228</v>
      </c>
      <c r="AU675" s="245" t="s">
        <v>84</v>
      </c>
      <c r="AV675" s="13" t="s">
        <v>82</v>
      </c>
      <c r="AW675" s="13" t="s">
        <v>37</v>
      </c>
      <c r="AX675" s="13" t="s">
        <v>75</v>
      </c>
      <c r="AY675" s="245" t="s">
        <v>137</v>
      </c>
    </row>
    <row r="676" s="13" customFormat="1">
      <c r="A676" s="13"/>
      <c r="B676" s="236"/>
      <c r="C676" s="237"/>
      <c r="D676" s="226" t="s">
        <v>228</v>
      </c>
      <c r="E676" s="238" t="s">
        <v>19</v>
      </c>
      <c r="F676" s="239" t="s">
        <v>1438</v>
      </c>
      <c r="G676" s="237"/>
      <c r="H676" s="238" t="s">
        <v>19</v>
      </c>
      <c r="I676" s="240"/>
      <c r="J676" s="237"/>
      <c r="K676" s="237"/>
      <c r="L676" s="241"/>
      <c r="M676" s="242"/>
      <c r="N676" s="243"/>
      <c r="O676" s="243"/>
      <c r="P676" s="243"/>
      <c r="Q676" s="243"/>
      <c r="R676" s="243"/>
      <c r="S676" s="243"/>
      <c r="T676" s="244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5" t="s">
        <v>228</v>
      </c>
      <c r="AU676" s="245" t="s">
        <v>84</v>
      </c>
      <c r="AV676" s="13" t="s">
        <v>82</v>
      </c>
      <c r="AW676" s="13" t="s">
        <v>37</v>
      </c>
      <c r="AX676" s="13" t="s">
        <v>75</v>
      </c>
      <c r="AY676" s="245" t="s">
        <v>137</v>
      </c>
    </row>
    <row r="677" s="14" customFormat="1">
      <c r="A677" s="14"/>
      <c r="B677" s="246"/>
      <c r="C677" s="247"/>
      <c r="D677" s="226" t="s">
        <v>228</v>
      </c>
      <c r="E677" s="248" t="s">
        <v>19</v>
      </c>
      <c r="F677" s="249" t="s">
        <v>1691</v>
      </c>
      <c r="G677" s="247"/>
      <c r="H677" s="250">
        <v>39.975000000000001</v>
      </c>
      <c r="I677" s="251"/>
      <c r="J677" s="247"/>
      <c r="K677" s="247"/>
      <c r="L677" s="252"/>
      <c r="M677" s="253"/>
      <c r="N677" s="254"/>
      <c r="O677" s="254"/>
      <c r="P677" s="254"/>
      <c r="Q677" s="254"/>
      <c r="R677" s="254"/>
      <c r="S677" s="254"/>
      <c r="T677" s="255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6" t="s">
        <v>228</v>
      </c>
      <c r="AU677" s="256" t="s">
        <v>84</v>
      </c>
      <c r="AV677" s="14" t="s">
        <v>84</v>
      </c>
      <c r="AW677" s="14" t="s">
        <v>37</v>
      </c>
      <c r="AX677" s="14" t="s">
        <v>75</v>
      </c>
      <c r="AY677" s="256" t="s">
        <v>137</v>
      </c>
    </row>
    <row r="678" s="13" customFormat="1">
      <c r="A678" s="13"/>
      <c r="B678" s="236"/>
      <c r="C678" s="237"/>
      <c r="D678" s="226" t="s">
        <v>228</v>
      </c>
      <c r="E678" s="238" t="s">
        <v>19</v>
      </c>
      <c r="F678" s="239" t="s">
        <v>1546</v>
      </c>
      <c r="G678" s="237"/>
      <c r="H678" s="238" t="s">
        <v>19</v>
      </c>
      <c r="I678" s="240"/>
      <c r="J678" s="237"/>
      <c r="K678" s="237"/>
      <c r="L678" s="241"/>
      <c r="M678" s="242"/>
      <c r="N678" s="243"/>
      <c r="O678" s="243"/>
      <c r="P678" s="243"/>
      <c r="Q678" s="243"/>
      <c r="R678" s="243"/>
      <c r="S678" s="243"/>
      <c r="T678" s="244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5" t="s">
        <v>228</v>
      </c>
      <c r="AU678" s="245" t="s">
        <v>84</v>
      </c>
      <c r="AV678" s="13" t="s">
        <v>82</v>
      </c>
      <c r="AW678" s="13" t="s">
        <v>37</v>
      </c>
      <c r="AX678" s="13" t="s">
        <v>75</v>
      </c>
      <c r="AY678" s="245" t="s">
        <v>137</v>
      </c>
    </row>
    <row r="679" s="14" customFormat="1">
      <c r="A679" s="14"/>
      <c r="B679" s="246"/>
      <c r="C679" s="247"/>
      <c r="D679" s="226" t="s">
        <v>228</v>
      </c>
      <c r="E679" s="248" t="s">
        <v>19</v>
      </c>
      <c r="F679" s="249" t="s">
        <v>1547</v>
      </c>
      <c r="G679" s="247"/>
      <c r="H679" s="250">
        <v>10.380000000000001</v>
      </c>
      <c r="I679" s="251"/>
      <c r="J679" s="247"/>
      <c r="K679" s="247"/>
      <c r="L679" s="252"/>
      <c r="M679" s="253"/>
      <c r="N679" s="254"/>
      <c r="O679" s="254"/>
      <c r="P679" s="254"/>
      <c r="Q679" s="254"/>
      <c r="R679" s="254"/>
      <c r="S679" s="254"/>
      <c r="T679" s="255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6" t="s">
        <v>228</v>
      </c>
      <c r="AU679" s="256" t="s">
        <v>84</v>
      </c>
      <c r="AV679" s="14" t="s">
        <v>84</v>
      </c>
      <c r="AW679" s="14" t="s">
        <v>37</v>
      </c>
      <c r="AX679" s="14" t="s">
        <v>75</v>
      </c>
      <c r="AY679" s="256" t="s">
        <v>137</v>
      </c>
    </row>
    <row r="680" s="13" customFormat="1">
      <c r="A680" s="13"/>
      <c r="B680" s="236"/>
      <c r="C680" s="237"/>
      <c r="D680" s="226" t="s">
        <v>228</v>
      </c>
      <c r="E680" s="238" t="s">
        <v>19</v>
      </c>
      <c r="F680" s="239" t="s">
        <v>1548</v>
      </c>
      <c r="G680" s="237"/>
      <c r="H680" s="238" t="s">
        <v>19</v>
      </c>
      <c r="I680" s="240"/>
      <c r="J680" s="237"/>
      <c r="K680" s="237"/>
      <c r="L680" s="241"/>
      <c r="M680" s="242"/>
      <c r="N680" s="243"/>
      <c r="O680" s="243"/>
      <c r="P680" s="243"/>
      <c r="Q680" s="243"/>
      <c r="R680" s="243"/>
      <c r="S680" s="243"/>
      <c r="T680" s="244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45" t="s">
        <v>228</v>
      </c>
      <c r="AU680" s="245" t="s">
        <v>84</v>
      </c>
      <c r="AV680" s="13" t="s">
        <v>82</v>
      </c>
      <c r="AW680" s="13" t="s">
        <v>37</v>
      </c>
      <c r="AX680" s="13" t="s">
        <v>75</v>
      </c>
      <c r="AY680" s="245" t="s">
        <v>137</v>
      </c>
    </row>
    <row r="681" s="14" customFormat="1">
      <c r="A681" s="14"/>
      <c r="B681" s="246"/>
      <c r="C681" s="247"/>
      <c r="D681" s="226" t="s">
        <v>228</v>
      </c>
      <c r="E681" s="248" t="s">
        <v>19</v>
      </c>
      <c r="F681" s="249" t="s">
        <v>1549</v>
      </c>
      <c r="G681" s="247"/>
      <c r="H681" s="250">
        <v>23.07</v>
      </c>
      <c r="I681" s="251"/>
      <c r="J681" s="247"/>
      <c r="K681" s="247"/>
      <c r="L681" s="252"/>
      <c r="M681" s="253"/>
      <c r="N681" s="254"/>
      <c r="O681" s="254"/>
      <c r="P681" s="254"/>
      <c r="Q681" s="254"/>
      <c r="R681" s="254"/>
      <c r="S681" s="254"/>
      <c r="T681" s="255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56" t="s">
        <v>228</v>
      </c>
      <c r="AU681" s="256" t="s">
        <v>84</v>
      </c>
      <c r="AV681" s="14" t="s">
        <v>84</v>
      </c>
      <c r="AW681" s="14" t="s">
        <v>37</v>
      </c>
      <c r="AX681" s="14" t="s">
        <v>75</v>
      </c>
      <c r="AY681" s="256" t="s">
        <v>137</v>
      </c>
    </row>
    <row r="682" s="13" customFormat="1">
      <c r="A682" s="13"/>
      <c r="B682" s="236"/>
      <c r="C682" s="237"/>
      <c r="D682" s="226" t="s">
        <v>228</v>
      </c>
      <c r="E682" s="238" t="s">
        <v>19</v>
      </c>
      <c r="F682" s="239" t="s">
        <v>1550</v>
      </c>
      <c r="G682" s="237"/>
      <c r="H682" s="238" t="s">
        <v>19</v>
      </c>
      <c r="I682" s="240"/>
      <c r="J682" s="237"/>
      <c r="K682" s="237"/>
      <c r="L682" s="241"/>
      <c r="M682" s="242"/>
      <c r="N682" s="243"/>
      <c r="O682" s="243"/>
      <c r="P682" s="243"/>
      <c r="Q682" s="243"/>
      <c r="R682" s="243"/>
      <c r="S682" s="243"/>
      <c r="T682" s="244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5" t="s">
        <v>228</v>
      </c>
      <c r="AU682" s="245" t="s">
        <v>84</v>
      </c>
      <c r="AV682" s="13" t="s">
        <v>82</v>
      </c>
      <c r="AW682" s="13" t="s">
        <v>37</v>
      </c>
      <c r="AX682" s="13" t="s">
        <v>75</v>
      </c>
      <c r="AY682" s="245" t="s">
        <v>137</v>
      </c>
    </row>
    <row r="683" s="14" customFormat="1">
      <c r="A683" s="14"/>
      <c r="B683" s="246"/>
      <c r="C683" s="247"/>
      <c r="D683" s="226" t="s">
        <v>228</v>
      </c>
      <c r="E683" s="248" t="s">
        <v>19</v>
      </c>
      <c r="F683" s="249" t="s">
        <v>1551</v>
      </c>
      <c r="G683" s="247"/>
      <c r="H683" s="250">
        <v>6.1200000000000001</v>
      </c>
      <c r="I683" s="251"/>
      <c r="J683" s="247"/>
      <c r="K683" s="247"/>
      <c r="L683" s="252"/>
      <c r="M683" s="253"/>
      <c r="N683" s="254"/>
      <c r="O683" s="254"/>
      <c r="P683" s="254"/>
      <c r="Q683" s="254"/>
      <c r="R683" s="254"/>
      <c r="S683" s="254"/>
      <c r="T683" s="255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56" t="s">
        <v>228</v>
      </c>
      <c r="AU683" s="256" t="s">
        <v>84</v>
      </c>
      <c r="AV683" s="14" t="s">
        <v>84</v>
      </c>
      <c r="AW683" s="14" t="s">
        <v>37</v>
      </c>
      <c r="AX683" s="14" t="s">
        <v>75</v>
      </c>
      <c r="AY683" s="256" t="s">
        <v>137</v>
      </c>
    </row>
    <row r="684" s="13" customFormat="1">
      <c r="A684" s="13"/>
      <c r="B684" s="236"/>
      <c r="C684" s="237"/>
      <c r="D684" s="226" t="s">
        <v>228</v>
      </c>
      <c r="E684" s="238" t="s">
        <v>19</v>
      </c>
      <c r="F684" s="239" t="s">
        <v>1552</v>
      </c>
      <c r="G684" s="237"/>
      <c r="H684" s="238" t="s">
        <v>19</v>
      </c>
      <c r="I684" s="240"/>
      <c r="J684" s="237"/>
      <c r="K684" s="237"/>
      <c r="L684" s="241"/>
      <c r="M684" s="242"/>
      <c r="N684" s="243"/>
      <c r="O684" s="243"/>
      <c r="P684" s="243"/>
      <c r="Q684" s="243"/>
      <c r="R684" s="243"/>
      <c r="S684" s="243"/>
      <c r="T684" s="244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5" t="s">
        <v>228</v>
      </c>
      <c r="AU684" s="245" t="s">
        <v>84</v>
      </c>
      <c r="AV684" s="13" t="s">
        <v>82</v>
      </c>
      <c r="AW684" s="13" t="s">
        <v>37</v>
      </c>
      <c r="AX684" s="13" t="s">
        <v>75</v>
      </c>
      <c r="AY684" s="245" t="s">
        <v>137</v>
      </c>
    </row>
    <row r="685" s="14" customFormat="1">
      <c r="A685" s="14"/>
      <c r="B685" s="246"/>
      <c r="C685" s="247"/>
      <c r="D685" s="226" t="s">
        <v>228</v>
      </c>
      <c r="E685" s="248" t="s">
        <v>19</v>
      </c>
      <c r="F685" s="249" t="s">
        <v>1553</v>
      </c>
      <c r="G685" s="247"/>
      <c r="H685" s="250">
        <v>5.9100000000000001</v>
      </c>
      <c r="I685" s="251"/>
      <c r="J685" s="247"/>
      <c r="K685" s="247"/>
      <c r="L685" s="252"/>
      <c r="M685" s="253"/>
      <c r="N685" s="254"/>
      <c r="O685" s="254"/>
      <c r="P685" s="254"/>
      <c r="Q685" s="254"/>
      <c r="R685" s="254"/>
      <c r="S685" s="254"/>
      <c r="T685" s="25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6" t="s">
        <v>228</v>
      </c>
      <c r="AU685" s="256" t="s">
        <v>84</v>
      </c>
      <c r="AV685" s="14" t="s">
        <v>84</v>
      </c>
      <c r="AW685" s="14" t="s">
        <v>37</v>
      </c>
      <c r="AX685" s="14" t="s">
        <v>75</v>
      </c>
      <c r="AY685" s="256" t="s">
        <v>137</v>
      </c>
    </row>
    <row r="686" s="13" customFormat="1">
      <c r="A686" s="13"/>
      <c r="B686" s="236"/>
      <c r="C686" s="237"/>
      <c r="D686" s="226" t="s">
        <v>228</v>
      </c>
      <c r="E686" s="238" t="s">
        <v>19</v>
      </c>
      <c r="F686" s="239" t="s">
        <v>1554</v>
      </c>
      <c r="G686" s="237"/>
      <c r="H686" s="238" t="s">
        <v>19</v>
      </c>
      <c r="I686" s="240"/>
      <c r="J686" s="237"/>
      <c r="K686" s="237"/>
      <c r="L686" s="241"/>
      <c r="M686" s="242"/>
      <c r="N686" s="243"/>
      <c r="O686" s="243"/>
      <c r="P686" s="243"/>
      <c r="Q686" s="243"/>
      <c r="R686" s="243"/>
      <c r="S686" s="243"/>
      <c r="T686" s="244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5" t="s">
        <v>228</v>
      </c>
      <c r="AU686" s="245" t="s">
        <v>84</v>
      </c>
      <c r="AV686" s="13" t="s">
        <v>82</v>
      </c>
      <c r="AW686" s="13" t="s">
        <v>37</v>
      </c>
      <c r="AX686" s="13" t="s">
        <v>75</v>
      </c>
      <c r="AY686" s="245" t="s">
        <v>137</v>
      </c>
    </row>
    <row r="687" s="14" customFormat="1">
      <c r="A687" s="14"/>
      <c r="B687" s="246"/>
      <c r="C687" s="247"/>
      <c r="D687" s="226" t="s">
        <v>228</v>
      </c>
      <c r="E687" s="248" t="s">
        <v>19</v>
      </c>
      <c r="F687" s="249" t="s">
        <v>1555</v>
      </c>
      <c r="G687" s="247"/>
      <c r="H687" s="250">
        <v>51.299999999999997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6" t="s">
        <v>228</v>
      </c>
      <c r="AU687" s="256" t="s">
        <v>84</v>
      </c>
      <c r="AV687" s="14" t="s">
        <v>84</v>
      </c>
      <c r="AW687" s="14" t="s">
        <v>37</v>
      </c>
      <c r="AX687" s="14" t="s">
        <v>75</v>
      </c>
      <c r="AY687" s="256" t="s">
        <v>137</v>
      </c>
    </row>
    <row r="688" s="13" customFormat="1">
      <c r="A688" s="13"/>
      <c r="B688" s="236"/>
      <c r="C688" s="237"/>
      <c r="D688" s="226" t="s">
        <v>228</v>
      </c>
      <c r="E688" s="238" t="s">
        <v>19</v>
      </c>
      <c r="F688" s="239" t="s">
        <v>1556</v>
      </c>
      <c r="G688" s="237"/>
      <c r="H688" s="238" t="s">
        <v>19</v>
      </c>
      <c r="I688" s="240"/>
      <c r="J688" s="237"/>
      <c r="K688" s="237"/>
      <c r="L688" s="241"/>
      <c r="M688" s="242"/>
      <c r="N688" s="243"/>
      <c r="O688" s="243"/>
      <c r="P688" s="243"/>
      <c r="Q688" s="243"/>
      <c r="R688" s="243"/>
      <c r="S688" s="243"/>
      <c r="T688" s="244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5" t="s">
        <v>228</v>
      </c>
      <c r="AU688" s="245" t="s">
        <v>84</v>
      </c>
      <c r="AV688" s="13" t="s">
        <v>82</v>
      </c>
      <c r="AW688" s="13" t="s">
        <v>37</v>
      </c>
      <c r="AX688" s="13" t="s">
        <v>75</v>
      </c>
      <c r="AY688" s="245" t="s">
        <v>137</v>
      </c>
    </row>
    <row r="689" s="14" customFormat="1">
      <c r="A689" s="14"/>
      <c r="B689" s="246"/>
      <c r="C689" s="247"/>
      <c r="D689" s="226" t="s">
        <v>228</v>
      </c>
      <c r="E689" s="248" t="s">
        <v>19</v>
      </c>
      <c r="F689" s="249" t="s">
        <v>1692</v>
      </c>
      <c r="G689" s="247"/>
      <c r="H689" s="250">
        <v>18.696000000000002</v>
      </c>
      <c r="I689" s="251"/>
      <c r="J689" s="247"/>
      <c r="K689" s="247"/>
      <c r="L689" s="252"/>
      <c r="M689" s="253"/>
      <c r="N689" s="254"/>
      <c r="O689" s="254"/>
      <c r="P689" s="254"/>
      <c r="Q689" s="254"/>
      <c r="R689" s="254"/>
      <c r="S689" s="254"/>
      <c r="T689" s="255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6" t="s">
        <v>228</v>
      </c>
      <c r="AU689" s="256" t="s">
        <v>84</v>
      </c>
      <c r="AV689" s="14" t="s">
        <v>84</v>
      </c>
      <c r="AW689" s="14" t="s">
        <v>37</v>
      </c>
      <c r="AX689" s="14" t="s">
        <v>75</v>
      </c>
      <c r="AY689" s="256" t="s">
        <v>137</v>
      </c>
    </row>
    <row r="690" s="13" customFormat="1">
      <c r="A690" s="13"/>
      <c r="B690" s="236"/>
      <c r="C690" s="237"/>
      <c r="D690" s="226" t="s">
        <v>228</v>
      </c>
      <c r="E690" s="238" t="s">
        <v>19</v>
      </c>
      <c r="F690" s="239" t="s">
        <v>1558</v>
      </c>
      <c r="G690" s="237"/>
      <c r="H690" s="238" t="s">
        <v>19</v>
      </c>
      <c r="I690" s="240"/>
      <c r="J690" s="237"/>
      <c r="K690" s="237"/>
      <c r="L690" s="241"/>
      <c r="M690" s="242"/>
      <c r="N690" s="243"/>
      <c r="O690" s="243"/>
      <c r="P690" s="243"/>
      <c r="Q690" s="243"/>
      <c r="R690" s="243"/>
      <c r="S690" s="243"/>
      <c r="T690" s="244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5" t="s">
        <v>228</v>
      </c>
      <c r="AU690" s="245" t="s">
        <v>84</v>
      </c>
      <c r="AV690" s="13" t="s">
        <v>82</v>
      </c>
      <c r="AW690" s="13" t="s">
        <v>37</v>
      </c>
      <c r="AX690" s="13" t="s">
        <v>75</v>
      </c>
      <c r="AY690" s="245" t="s">
        <v>137</v>
      </c>
    </row>
    <row r="691" s="14" customFormat="1">
      <c r="A691" s="14"/>
      <c r="B691" s="246"/>
      <c r="C691" s="247"/>
      <c r="D691" s="226" t="s">
        <v>228</v>
      </c>
      <c r="E691" s="248" t="s">
        <v>19</v>
      </c>
      <c r="F691" s="249" t="s">
        <v>1559</v>
      </c>
      <c r="G691" s="247"/>
      <c r="H691" s="250">
        <v>15.779999999999999</v>
      </c>
      <c r="I691" s="251"/>
      <c r="J691" s="247"/>
      <c r="K691" s="247"/>
      <c r="L691" s="252"/>
      <c r="M691" s="253"/>
      <c r="N691" s="254"/>
      <c r="O691" s="254"/>
      <c r="P691" s="254"/>
      <c r="Q691" s="254"/>
      <c r="R691" s="254"/>
      <c r="S691" s="254"/>
      <c r="T691" s="255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6" t="s">
        <v>228</v>
      </c>
      <c r="AU691" s="256" t="s">
        <v>84</v>
      </c>
      <c r="AV691" s="14" t="s">
        <v>84</v>
      </c>
      <c r="AW691" s="14" t="s">
        <v>37</v>
      </c>
      <c r="AX691" s="14" t="s">
        <v>75</v>
      </c>
      <c r="AY691" s="256" t="s">
        <v>137</v>
      </c>
    </row>
    <row r="692" s="13" customFormat="1">
      <c r="A692" s="13"/>
      <c r="B692" s="236"/>
      <c r="C692" s="237"/>
      <c r="D692" s="226" t="s">
        <v>228</v>
      </c>
      <c r="E692" s="238" t="s">
        <v>19</v>
      </c>
      <c r="F692" s="239" t="s">
        <v>1560</v>
      </c>
      <c r="G692" s="237"/>
      <c r="H692" s="238" t="s">
        <v>19</v>
      </c>
      <c r="I692" s="240"/>
      <c r="J692" s="237"/>
      <c r="K692" s="237"/>
      <c r="L692" s="241"/>
      <c r="M692" s="242"/>
      <c r="N692" s="243"/>
      <c r="O692" s="243"/>
      <c r="P692" s="243"/>
      <c r="Q692" s="243"/>
      <c r="R692" s="243"/>
      <c r="S692" s="243"/>
      <c r="T692" s="244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45" t="s">
        <v>228</v>
      </c>
      <c r="AU692" s="245" t="s">
        <v>84</v>
      </c>
      <c r="AV692" s="13" t="s">
        <v>82</v>
      </c>
      <c r="AW692" s="13" t="s">
        <v>37</v>
      </c>
      <c r="AX692" s="13" t="s">
        <v>75</v>
      </c>
      <c r="AY692" s="245" t="s">
        <v>137</v>
      </c>
    </row>
    <row r="693" s="14" customFormat="1">
      <c r="A693" s="14"/>
      <c r="B693" s="246"/>
      <c r="C693" s="247"/>
      <c r="D693" s="226" t="s">
        <v>228</v>
      </c>
      <c r="E693" s="248" t="s">
        <v>19</v>
      </c>
      <c r="F693" s="249" t="s">
        <v>1561</v>
      </c>
      <c r="G693" s="247"/>
      <c r="H693" s="250">
        <v>6.4199999999999999</v>
      </c>
      <c r="I693" s="251"/>
      <c r="J693" s="247"/>
      <c r="K693" s="247"/>
      <c r="L693" s="252"/>
      <c r="M693" s="253"/>
      <c r="N693" s="254"/>
      <c r="O693" s="254"/>
      <c r="P693" s="254"/>
      <c r="Q693" s="254"/>
      <c r="R693" s="254"/>
      <c r="S693" s="254"/>
      <c r="T693" s="25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6" t="s">
        <v>228</v>
      </c>
      <c r="AU693" s="256" t="s">
        <v>84</v>
      </c>
      <c r="AV693" s="14" t="s">
        <v>84</v>
      </c>
      <c r="AW693" s="14" t="s">
        <v>37</v>
      </c>
      <c r="AX693" s="14" t="s">
        <v>75</v>
      </c>
      <c r="AY693" s="256" t="s">
        <v>137</v>
      </c>
    </row>
    <row r="694" s="13" customFormat="1">
      <c r="A694" s="13"/>
      <c r="B694" s="236"/>
      <c r="C694" s="237"/>
      <c r="D694" s="226" t="s">
        <v>228</v>
      </c>
      <c r="E694" s="238" t="s">
        <v>19</v>
      </c>
      <c r="F694" s="239" t="s">
        <v>1562</v>
      </c>
      <c r="G694" s="237"/>
      <c r="H694" s="238" t="s">
        <v>19</v>
      </c>
      <c r="I694" s="240"/>
      <c r="J694" s="237"/>
      <c r="K694" s="237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228</v>
      </c>
      <c r="AU694" s="245" t="s">
        <v>84</v>
      </c>
      <c r="AV694" s="13" t="s">
        <v>82</v>
      </c>
      <c r="AW694" s="13" t="s">
        <v>37</v>
      </c>
      <c r="AX694" s="13" t="s">
        <v>75</v>
      </c>
      <c r="AY694" s="245" t="s">
        <v>137</v>
      </c>
    </row>
    <row r="695" s="14" customFormat="1">
      <c r="A695" s="14"/>
      <c r="B695" s="246"/>
      <c r="C695" s="247"/>
      <c r="D695" s="226" t="s">
        <v>228</v>
      </c>
      <c r="E695" s="248" t="s">
        <v>19</v>
      </c>
      <c r="F695" s="249" t="s">
        <v>1693</v>
      </c>
      <c r="G695" s="247"/>
      <c r="H695" s="250">
        <v>77.340000000000003</v>
      </c>
      <c r="I695" s="251"/>
      <c r="J695" s="247"/>
      <c r="K695" s="247"/>
      <c r="L695" s="252"/>
      <c r="M695" s="253"/>
      <c r="N695" s="254"/>
      <c r="O695" s="254"/>
      <c r="P695" s="254"/>
      <c r="Q695" s="254"/>
      <c r="R695" s="254"/>
      <c r="S695" s="254"/>
      <c r="T695" s="25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6" t="s">
        <v>228</v>
      </c>
      <c r="AU695" s="256" t="s">
        <v>84</v>
      </c>
      <c r="AV695" s="14" t="s">
        <v>84</v>
      </c>
      <c r="AW695" s="14" t="s">
        <v>37</v>
      </c>
      <c r="AX695" s="14" t="s">
        <v>75</v>
      </c>
      <c r="AY695" s="256" t="s">
        <v>137</v>
      </c>
    </row>
    <row r="696" s="14" customFormat="1">
      <c r="A696" s="14"/>
      <c r="B696" s="246"/>
      <c r="C696" s="247"/>
      <c r="D696" s="226" t="s">
        <v>228</v>
      </c>
      <c r="E696" s="248" t="s">
        <v>19</v>
      </c>
      <c r="F696" s="249" t="s">
        <v>1564</v>
      </c>
      <c r="G696" s="247"/>
      <c r="H696" s="250">
        <v>-4.6970000000000001</v>
      </c>
      <c r="I696" s="251"/>
      <c r="J696" s="247"/>
      <c r="K696" s="247"/>
      <c r="L696" s="252"/>
      <c r="M696" s="253"/>
      <c r="N696" s="254"/>
      <c r="O696" s="254"/>
      <c r="P696" s="254"/>
      <c r="Q696" s="254"/>
      <c r="R696" s="254"/>
      <c r="S696" s="254"/>
      <c r="T696" s="255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6" t="s">
        <v>228</v>
      </c>
      <c r="AU696" s="256" t="s">
        <v>84</v>
      </c>
      <c r="AV696" s="14" t="s">
        <v>84</v>
      </c>
      <c r="AW696" s="14" t="s">
        <v>37</v>
      </c>
      <c r="AX696" s="14" t="s">
        <v>75</v>
      </c>
      <c r="AY696" s="256" t="s">
        <v>137</v>
      </c>
    </row>
    <row r="697" s="13" customFormat="1">
      <c r="A697" s="13"/>
      <c r="B697" s="236"/>
      <c r="C697" s="237"/>
      <c r="D697" s="226" t="s">
        <v>228</v>
      </c>
      <c r="E697" s="238" t="s">
        <v>19</v>
      </c>
      <c r="F697" s="239" t="s">
        <v>1505</v>
      </c>
      <c r="G697" s="237"/>
      <c r="H697" s="238" t="s">
        <v>19</v>
      </c>
      <c r="I697" s="240"/>
      <c r="J697" s="237"/>
      <c r="K697" s="237"/>
      <c r="L697" s="241"/>
      <c r="M697" s="242"/>
      <c r="N697" s="243"/>
      <c r="O697" s="243"/>
      <c r="P697" s="243"/>
      <c r="Q697" s="243"/>
      <c r="R697" s="243"/>
      <c r="S697" s="243"/>
      <c r="T697" s="244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5" t="s">
        <v>228</v>
      </c>
      <c r="AU697" s="245" t="s">
        <v>84</v>
      </c>
      <c r="AV697" s="13" t="s">
        <v>82</v>
      </c>
      <c r="AW697" s="13" t="s">
        <v>37</v>
      </c>
      <c r="AX697" s="13" t="s">
        <v>75</v>
      </c>
      <c r="AY697" s="245" t="s">
        <v>137</v>
      </c>
    </row>
    <row r="698" s="14" customFormat="1">
      <c r="A698" s="14"/>
      <c r="B698" s="246"/>
      <c r="C698" s="247"/>
      <c r="D698" s="226" t="s">
        <v>228</v>
      </c>
      <c r="E698" s="248" t="s">
        <v>19</v>
      </c>
      <c r="F698" s="249" t="s">
        <v>1694</v>
      </c>
      <c r="G698" s="247"/>
      <c r="H698" s="250">
        <v>24.552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228</v>
      </c>
      <c r="AU698" s="256" t="s">
        <v>84</v>
      </c>
      <c r="AV698" s="14" t="s">
        <v>84</v>
      </c>
      <c r="AW698" s="14" t="s">
        <v>37</v>
      </c>
      <c r="AX698" s="14" t="s">
        <v>75</v>
      </c>
      <c r="AY698" s="256" t="s">
        <v>137</v>
      </c>
    </row>
    <row r="699" s="13" customFormat="1">
      <c r="A699" s="13"/>
      <c r="B699" s="236"/>
      <c r="C699" s="237"/>
      <c r="D699" s="226" t="s">
        <v>228</v>
      </c>
      <c r="E699" s="238" t="s">
        <v>19</v>
      </c>
      <c r="F699" s="239" t="s">
        <v>1510</v>
      </c>
      <c r="G699" s="237"/>
      <c r="H699" s="238" t="s">
        <v>19</v>
      </c>
      <c r="I699" s="240"/>
      <c r="J699" s="237"/>
      <c r="K699" s="237"/>
      <c r="L699" s="241"/>
      <c r="M699" s="242"/>
      <c r="N699" s="243"/>
      <c r="O699" s="243"/>
      <c r="P699" s="243"/>
      <c r="Q699" s="243"/>
      <c r="R699" s="243"/>
      <c r="S699" s="243"/>
      <c r="T699" s="24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5" t="s">
        <v>228</v>
      </c>
      <c r="AU699" s="245" t="s">
        <v>84</v>
      </c>
      <c r="AV699" s="13" t="s">
        <v>82</v>
      </c>
      <c r="AW699" s="13" t="s">
        <v>37</v>
      </c>
      <c r="AX699" s="13" t="s">
        <v>75</v>
      </c>
      <c r="AY699" s="245" t="s">
        <v>137</v>
      </c>
    </row>
    <row r="700" s="14" customFormat="1">
      <c r="A700" s="14"/>
      <c r="B700" s="246"/>
      <c r="C700" s="247"/>
      <c r="D700" s="226" t="s">
        <v>228</v>
      </c>
      <c r="E700" s="248" t="s">
        <v>19</v>
      </c>
      <c r="F700" s="249" t="s">
        <v>1566</v>
      </c>
      <c r="G700" s="247"/>
      <c r="H700" s="250">
        <v>49.5</v>
      </c>
      <c r="I700" s="251"/>
      <c r="J700" s="247"/>
      <c r="K700" s="247"/>
      <c r="L700" s="252"/>
      <c r="M700" s="253"/>
      <c r="N700" s="254"/>
      <c r="O700" s="254"/>
      <c r="P700" s="254"/>
      <c r="Q700" s="254"/>
      <c r="R700" s="254"/>
      <c r="S700" s="254"/>
      <c r="T700" s="25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6" t="s">
        <v>228</v>
      </c>
      <c r="AU700" s="256" t="s">
        <v>84</v>
      </c>
      <c r="AV700" s="14" t="s">
        <v>84</v>
      </c>
      <c r="AW700" s="14" t="s">
        <v>37</v>
      </c>
      <c r="AX700" s="14" t="s">
        <v>75</v>
      </c>
      <c r="AY700" s="256" t="s">
        <v>137</v>
      </c>
    </row>
    <row r="701" s="13" customFormat="1">
      <c r="A701" s="13"/>
      <c r="B701" s="236"/>
      <c r="C701" s="237"/>
      <c r="D701" s="226" t="s">
        <v>228</v>
      </c>
      <c r="E701" s="238" t="s">
        <v>19</v>
      </c>
      <c r="F701" s="239" t="s">
        <v>1567</v>
      </c>
      <c r="G701" s="237"/>
      <c r="H701" s="238" t="s">
        <v>19</v>
      </c>
      <c r="I701" s="240"/>
      <c r="J701" s="237"/>
      <c r="K701" s="237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228</v>
      </c>
      <c r="AU701" s="245" t="s">
        <v>84</v>
      </c>
      <c r="AV701" s="13" t="s">
        <v>82</v>
      </c>
      <c r="AW701" s="13" t="s">
        <v>37</v>
      </c>
      <c r="AX701" s="13" t="s">
        <v>75</v>
      </c>
      <c r="AY701" s="245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1568</v>
      </c>
      <c r="G702" s="247"/>
      <c r="H702" s="250">
        <v>66.299999999999997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4" customFormat="1">
      <c r="A703" s="14"/>
      <c r="B703" s="246"/>
      <c r="C703" s="247"/>
      <c r="D703" s="226" t="s">
        <v>228</v>
      </c>
      <c r="E703" s="248" t="s">
        <v>19</v>
      </c>
      <c r="F703" s="249" t="s">
        <v>1569</v>
      </c>
      <c r="G703" s="247"/>
      <c r="H703" s="250">
        <v>59.399999999999999</v>
      </c>
      <c r="I703" s="251"/>
      <c r="J703" s="247"/>
      <c r="K703" s="247"/>
      <c r="L703" s="252"/>
      <c r="M703" s="253"/>
      <c r="N703" s="254"/>
      <c r="O703" s="254"/>
      <c r="P703" s="254"/>
      <c r="Q703" s="254"/>
      <c r="R703" s="254"/>
      <c r="S703" s="254"/>
      <c r="T703" s="25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6" t="s">
        <v>228</v>
      </c>
      <c r="AU703" s="256" t="s">
        <v>84</v>
      </c>
      <c r="AV703" s="14" t="s">
        <v>84</v>
      </c>
      <c r="AW703" s="14" t="s">
        <v>37</v>
      </c>
      <c r="AX703" s="14" t="s">
        <v>75</v>
      </c>
      <c r="AY703" s="256" t="s">
        <v>137</v>
      </c>
    </row>
    <row r="704" s="14" customFormat="1">
      <c r="A704" s="14"/>
      <c r="B704" s="246"/>
      <c r="C704" s="247"/>
      <c r="D704" s="226" t="s">
        <v>228</v>
      </c>
      <c r="E704" s="248" t="s">
        <v>19</v>
      </c>
      <c r="F704" s="249" t="s">
        <v>1570</v>
      </c>
      <c r="G704" s="247"/>
      <c r="H704" s="250">
        <v>-7.1909999999999998</v>
      </c>
      <c r="I704" s="251"/>
      <c r="J704" s="247"/>
      <c r="K704" s="247"/>
      <c r="L704" s="252"/>
      <c r="M704" s="253"/>
      <c r="N704" s="254"/>
      <c r="O704" s="254"/>
      <c r="P704" s="254"/>
      <c r="Q704" s="254"/>
      <c r="R704" s="254"/>
      <c r="S704" s="254"/>
      <c r="T704" s="255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6" t="s">
        <v>228</v>
      </c>
      <c r="AU704" s="256" t="s">
        <v>84</v>
      </c>
      <c r="AV704" s="14" t="s">
        <v>84</v>
      </c>
      <c r="AW704" s="14" t="s">
        <v>37</v>
      </c>
      <c r="AX704" s="14" t="s">
        <v>75</v>
      </c>
      <c r="AY704" s="256" t="s">
        <v>137</v>
      </c>
    </row>
    <row r="705" s="13" customFormat="1">
      <c r="A705" s="13"/>
      <c r="B705" s="236"/>
      <c r="C705" s="237"/>
      <c r="D705" s="226" t="s">
        <v>228</v>
      </c>
      <c r="E705" s="238" t="s">
        <v>19</v>
      </c>
      <c r="F705" s="239" t="s">
        <v>1571</v>
      </c>
      <c r="G705" s="237"/>
      <c r="H705" s="238" t="s">
        <v>19</v>
      </c>
      <c r="I705" s="240"/>
      <c r="J705" s="237"/>
      <c r="K705" s="237"/>
      <c r="L705" s="241"/>
      <c r="M705" s="242"/>
      <c r="N705" s="243"/>
      <c r="O705" s="243"/>
      <c r="P705" s="243"/>
      <c r="Q705" s="243"/>
      <c r="R705" s="243"/>
      <c r="S705" s="243"/>
      <c r="T705" s="244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5" t="s">
        <v>228</v>
      </c>
      <c r="AU705" s="245" t="s">
        <v>84</v>
      </c>
      <c r="AV705" s="13" t="s">
        <v>82</v>
      </c>
      <c r="AW705" s="13" t="s">
        <v>37</v>
      </c>
      <c r="AX705" s="13" t="s">
        <v>75</v>
      </c>
      <c r="AY705" s="245" t="s">
        <v>137</v>
      </c>
    </row>
    <row r="706" s="14" customFormat="1">
      <c r="A706" s="14"/>
      <c r="B706" s="246"/>
      <c r="C706" s="247"/>
      <c r="D706" s="226" t="s">
        <v>228</v>
      </c>
      <c r="E706" s="248" t="s">
        <v>19</v>
      </c>
      <c r="F706" s="249" t="s">
        <v>1572</v>
      </c>
      <c r="G706" s="247"/>
      <c r="H706" s="250">
        <v>168.72</v>
      </c>
      <c r="I706" s="251"/>
      <c r="J706" s="247"/>
      <c r="K706" s="247"/>
      <c r="L706" s="252"/>
      <c r="M706" s="253"/>
      <c r="N706" s="254"/>
      <c r="O706" s="254"/>
      <c r="P706" s="254"/>
      <c r="Q706" s="254"/>
      <c r="R706" s="254"/>
      <c r="S706" s="254"/>
      <c r="T706" s="255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6" t="s">
        <v>228</v>
      </c>
      <c r="AU706" s="256" t="s">
        <v>84</v>
      </c>
      <c r="AV706" s="14" t="s">
        <v>84</v>
      </c>
      <c r="AW706" s="14" t="s">
        <v>37</v>
      </c>
      <c r="AX706" s="14" t="s">
        <v>75</v>
      </c>
      <c r="AY706" s="256" t="s">
        <v>137</v>
      </c>
    </row>
    <row r="707" s="14" customFormat="1">
      <c r="A707" s="14"/>
      <c r="B707" s="246"/>
      <c r="C707" s="247"/>
      <c r="D707" s="226" t="s">
        <v>228</v>
      </c>
      <c r="E707" s="248" t="s">
        <v>19</v>
      </c>
      <c r="F707" s="249" t="s">
        <v>1573</v>
      </c>
      <c r="G707" s="247"/>
      <c r="H707" s="250">
        <v>-22.809999999999999</v>
      </c>
      <c r="I707" s="251"/>
      <c r="J707" s="247"/>
      <c r="K707" s="247"/>
      <c r="L707" s="252"/>
      <c r="M707" s="253"/>
      <c r="N707" s="254"/>
      <c r="O707" s="254"/>
      <c r="P707" s="254"/>
      <c r="Q707" s="254"/>
      <c r="R707" s="254"/>
      <c r="S707" s="254"/>
      <c r="T707" s="25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6" t="s">
        <v>228</v>
      </c>
      <c r="AU707" s="256" t="s">
        <v>84</v>
      </c>
      <c r="AV707" s="14" t="s">
        <v>84</v>
      </c>
      <c r="AW707" s="14" t="s">
        <v>37</v>
      </c>
      <c r="AX707" s="14" t="s">
        <v>75</v>
      </c>
      <c r="AY707" s="256" t="s">
        <v>137</v>
      </c>
    </row>
    <row r="708" s="13" customFormat="1">
      <c r="A708" s="13"/>
      <c r="B708" s="236"/>
      <c r="C708" s="237"/>
      <c r="D708" s="226" t="s">
        <v>228</v>
      </c>
      <c r="E708" s="238" t="s">
        <v>19</v>
      </c>
      <c r="F708" s="239" t="s">
        <v>1574</v>
      </c>
      <c r="G708" s="237"/>
      <c r="H708" s="238" t="s">
        <v>19</v>
      </c>
      <c r="I708" s="240"/>
      <c r="J708" s="237"/>
      <c r="K708" s="237"/>
      <c r="L708" s="241"/>
      <c r="M708" s="242"/>
      <c r="N708" s="243"/>
      <c r="O708" s="243"/>
      <c r="P708" s="243"/>
      <c r="Q708" s="243"/>
      <c r="R708" s="243"/>
      <c r="S708" s="243"/>
      <c r="T708" s="24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5" t="s">
        <v>228</v>
      </c>
      <c r="AU708" s="245" t="s">
        <v>84</v>
      </c>
      <c r="AV708" s="13" t="s">
        <v>82</v>
      </c>
      <c r="AW708" s="13" t="s">
        <v>37</v>
      </c>
      <c r="AX708" s="13" t="s">
        <v>75</v>
      </c>
      <c r="AY708" s="245" t="s">
        <v>137</v>
      </c>
    </row>
    <row r="709" s="14" customFormat="1">
      <c r="A709" s="14"/>
      <c r="B709" s="246"/>
      <c r="C709" s="247"/>
      <c r="D709" s="226" t="s">
        <v>228</v>
      </c>
      <c r="E709" s="248" t="s">
        <v>19</v>
      </c>
      <c r="F709" s="249" t="s">
        <v>1575</v>
      </c>
      <c r="G709" s="247"/>
      <c r="H709" s="250">
        <v>54.600000000000001</v>
      </c>
      <c r="I709" s="251"/>
      <c r="J709" s="247"/>
      <c r="K709" s="247"/>
      <c r="L709" s="252"/>
      <c r="M709" s="253"/>
      <c r="N709" s="254"/>
      <c r="O709" s="254"/>
      <c r="P709" s="254"/>
      <c r="Q709" s="254"/>
      <c r="R709" s="254"/>
      <c r="S709" s="254"/>
      <c r="T709" s="25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6" t="s">
        <v>228</v>
      </c>
      <c r="AU709" s="256" t="s">
        <v>84</v>
      </c>
      <c r="AV709" s="14" t="s">
        <v>84</v>
      </c>
      <c r="AW709" s="14" t="s">
        <v>37</v>
      </c>
      <c r="AX709" s="14" t="s">
        <v>75</v>
      </c>
      <c r="AY709" s="256" t="s">
        <v>137</v>
      </c>
    </row>
    <row r="710" s="13" customFormat="1">
      <c r="A710" s="13"/>
      <c r="B710" s="236"/>
      <c r="C710" s="237"/>
      <c r="D710" s="226" t="s">
        <v>228</v>
      </c>
      <c r="E710" s="238" t="s">
        <v>19</v>
      </c>
      <c r="F710" s="239" t="s">
        <v>1576</v>
      </c>
      <c r="G710" s="237"/>
      <c r="H710" s="238" t="s">
        <v>19</v>
      </c>
      <c r="I710" s="240"/>
      <c r="J710" s="237"/>
      <c r="K710" s="237"/>
      <c r="L710" s="241"/>
      <c r="M710" s="242"/>
      <c r="N710" s="243"/>
      <c r="O710" s="243"/>
      <c r="P710" s="243"/>
      <c r="Q710" s="243"/>
      <c r="R710" s="243"/>
      <c r="S710" s="243"/>
      <c r="T710" s="244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45" t="s">
        <v>228</v>
      </c>
      <c r="AU710" s="245" t="s">
        <v>84</v>
      </c>
      <c r="AV710" s="13" t="s">
        <v>82</v>
      </c>
      <c r="AW710" s="13" t="s">
        <v>37</v>
      </c>
      <c r="AX710" s="13" t="s">
        <v>75</v>
      </c>
      <c r="AY710" s="245" t="s">
        <v>137</v>
      </c>
    </row>
    <row r="711" s="14" customFormat="1">
      <c r="A711" s="14"/>
      <c r="B711" s="246"/>
      <c r="C711" s="247"/>
      <c r="D711" s="226" t="s">
        <v>228</v>
      </c>
      <c r="E711" s="248" t="s">
        <v>19</v>
      </c>
      <c r="F711" s="249" t="s">
        <v>1577</v>
      </c>
      <c r="G711" s="247"/>
      <c r="H711" s="250">
        <v>94.200000000000003</v>
      </c>
      <c r="I711" s="251"/>
      <c r="J711" s="247"/>
      <c r="K711" s="247"/>
      <c r="L711" s="252"/>
      <c r="M711" s="253"/>
      <c r="N711" s="254"/>
      <c r="O711" s="254"/>
      <c r="P711" s="254"/>
      <c r="Q711" s="254"/>
      <c r="R711" s="254"/>
      <c r="S711" s="254"/>
      <c r="T711" s="255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6" t="s">
        <v>228</v>
      </c>
      <c r="AU711" s="256" t="s">
        <v>84</v>
      </c>
      <c r="AV711" s="14" t="s">
        <v>84</v>
      </c>
      <c r="AW711" s="14" t="s">
        <v>37</v>
      </c>
      <c r="AX711" s="14" t="s">
        <v>75</v>
      </c>
      <c r="AY711" s="256" t="s">
        <v>137</v>
      </c>
    </row>
    <row r="712" s="13" customFormat="1">
      <c r="A712" s="13"/>
      <c r="B712" s="236"/>
      <c r="C712" s="237"/>
      <c r="D712" s="226" t="s">
        <v>228</v>
      </c>
      <c r="E712" s="238" t="s">
        <v>19</v>
      </c>
      <c r="F712" s="239" t="s">
        <v>1578</v>
      </c>
      <c r="G712" s="237"/>
      <c r="H712" s="238" t="s">
        <v>19</v>
      </c>
      <c r="I712" s="240"/>
      <c r="J712" s="237"/>
      <c r="K712" s="237"/>
      <c r="L712" s="241"/>
      <c r="M712" s="242"/>
      <c r="N712" s="243"/>
      <c r="O712" s="243"/>
      <c r="P712" s="243"/>
      <c r="Q712" s="243"/>
      <c r="R712" s="243"/>
      <c r="S712" s="243"/>
      <c r="T712" s="244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5" t="s">
        <v>228</v>
      </c>
      <c r="AU712" s="245" t="s">
        <v>84</v>
      </c>
      <c r="AV712" s="13" t="s">
        <v>82</v>
      </c>
      <c r="AW712" s="13" t="s">
        <v>37</v>
      </c>
      <c r="AX712" s="13" t="s">
        <v>75</v>
      </c>
      <c r="AY712" s="245" t="s">
        <v>137</v>
      </c>
    </row>
    <row r="713" s="14" customFormat="1">
      <c r="A713" s="14"/>
      <c r="B713" s="246"/>
      <c r="C713" s="247"/>
      <c r="D713" s="226" t="s">
        <v>228</v>
      </c>
      <c r="E713" s="248" t="s">
        <v>19</v>
      </c>
      <c r="F713" s="249" t="s">
        <v>1579</v>
      </c>
      <c r="G713" s="247"/>
      <c r="H713" s="250">
        <v>35.009999999999998</v>
      </c>
      <c r="I713" s="251"/>
      <c r="J713" s="247"/>
      <c r="K713" s="247"/>
      <c r="L713" s="252"/>
      <c r="M713" s="253"/>
      <c r="N713" s="254"/>
      <c r="O713" s="254"/>
      <c r="P713" s="254"/>
      <c r="Q713" s="254"/>
      <c r="R713" s="254"/>
      <c r="S713" s="254"/>
      <c r="T713" s="255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6" t="s">
        <v>228</v>
      </c>
      <c r="AU713" s="256" t="s">
        <v>84</v>
      </c>
      <c r="AV713" s="14" t="s">
        <v>84</v>
      </c>
      <c r="AW713" s="14" t="s">
        <v>37</v>
      </c>
      <c r="AX713" s="14" t="s">
        <v>75</v>
      </c>
      <c r="AY713" s="256" t="s">
        <v>137</v>
      </c>
    </row>
    <row r="714" s="13" customFormat="1">
      <c r="A714" s="13"/>
      <c r="B714" s="236"/>
      <c r="C714" s="237"/>
      <c r="D714" s="226" t="s">
        <v>228</v>
      </c>
      <c r="E714" s="238" t="s">
        <v>19</v>
      </c>
      <c r="F714" s="239" t="s">
        <v>1430</v>
      </c>
      <c r="G714" s="237"/>
      <c r="H714" s="238" t="s">
        <v>19</v>
      </c>
      <c r="I714" s="240"/>
      <c r="J714" s="237"/>
      <c r="K714" s="237"/>
      <c r="L714" s="241"/>
      <c r="M714" s="242"/>
      <c r="N714" s="243"/>
      <c r="O714" s="243"/>
      <c r="P714" s="243"/>
      <c r="Q714" s="243"/>
      <c r="R714" s="243"/>
      <c r="S714" s="243"/>
      <c r="T714" s="244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5" t="s">
        <v>228</v>
      </c>
      <c r="AU714" s="245" t="s">
        <v>84</v>
      </c>
      <c r="AV714" s="13" t="s">
        <v>82</v>
      </c>
      <c r="AW714" s="13" t="s">
        <v>37</v>
      </c>
      <c r="AX714" s="13" t="s">
        <v>75</v>
      </c>
      <c r="AY714" s="245" t="s">
        <v>137</v>
      </c>
    </row>
    <row r="715" s="14" customFormat="1">
      <c r="A715" s="14"/>
      <c r="B715" s="246"/>
      <c r="C715" s="247"/>
      <c r="D715" s="226" t="s">
        <v>228</v>
      </c>
      <c r="E715" s="248" t="s">
        <v>19</v>
      </c>
      <c r="F715" s="249" t="s">
        <v>1695</v>
      </c>
      <c r="G715" s="247"/>
      <c r="H715" s="250">
        <v>22.488</v>
      </c>
      <c r="I715" s="251"/>
      <c r="J715" s="247"/>
      <c r="K715" s="247"/>
      <c r="L715" s="252"/>
      <c r="M715" s="253"/>
      <c r="N715" s="254"/>
      <c r="O715" s="254"/>
      <c r="P715" s="254"/>
      <c r="Q715" s="254"/>
      <c r="R715" s="254"/>
      <c r="S715" s="254"/>
      <c r="T715" s="255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6" t="s">
        <v>228</v>
      </c>
      <c r="AU715" s="256" t="s">
        <v>84</v>
      </c>
      <c r="AV715" s="14" t="s">
        <v>84</v>
      </c>
      <c r="AW715" s="14" t="s">
        <v>37</v>
      </c>
      <c r="AX715" s="14" t="s">
        <v>75</v>
      </c>
      <c r="AY715" s="256" t="s">
        <v>137</v>
      </c>
    </row>
    <row r="716" s="13" customFormat="1">
      <c r="A716" s="13"/>
      <c r="B716" s="236"/>
      <c r="C716" s="237"/>
      <c r="D716" s="226" t="s">
        <v>228</v>
      </c>
      <c r="E716" s="238" t="s">
        <v>19</v>
      </c>
      <c r="F716" s="239" t="s">
        <v>1581</v>
      </c>
      <c r="G716" s="237"/>
      <c r="H716" s="238" t="s">
        <v>19</v>
      </c>
      <c r="I716" s="240"/>
      <c r="J716" s="237"/>
      <c r="K716" s="237"/>
      <c r="L716" s="241"/>
      <c r="M716" s="242"/>
      <c r="N716" s="243"/>
      <c r="O716" s="243"/>
      <c r="P716" s="243"/>
      <c r="Q716" s="243"/>
      <c r="R716" s="243"/>
      <c r="S716" s="243"/>
      <c r="T716" s="244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5" t="s">
        <v>228</v>
      </c>
      <c r="AU716" s="245" t="s">
        <v>84</v>
      </c>
      <c r="AV716" s="13" t="s">
        <v>82</v>
      </c>
      <c r="AW716" s="13" t="s">
        <v>37</v>
      </c>
      <c r="AX716" s="13" t="s">
        <v>75</v>
      </c>
      <c r="AY716" s="245" t="s">
        <v>137</v>
      </c>
    </row>
    <row r="717" s="14" customFormat="1">
      <c r="A717" s="14"/>
      <c r="B717" s="246"/>
      <c r="C717" s="247"/>
      <c r="D717" s="226" t="s">
        <v>228</v>
      </c>
      <c r="E717" s="248" t="s">
        <v>19</v>
      </c>
      <c r="F717" s="249" t="s">
        <v>1582</v>
      </c>
      <c r="G717" s="247"/>
      <c r="H717" s="250">
        <v>67.200000000000003</v>
      </c>
      <c r="I717" s="251"/>
      <c r="J717" s="247"/>
      <c r="K717" s="247"/>
      <c r="L717" s="252"/>
      <c r="M717" s="253"/>
      <c r="N717" s="254"/>
      <c r="O717" s="254"/>
      <c r="P717" s="254"/>
      <c r="Q717" s="254"/>
      <c r="R717" s="254"/>
      <c r="S717" s="254"/>
      <c r="T717" s="255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6" t="s">
        <v>228</v>
      </c>
      <c r="AU717" s="256" t="s">
        <v>84</v>
      </c>
      <c r="AV717" s="14" t="s">
        <v>84</v>
      </c>
      <c r="AW717" s="14" t="s">
        <v>37</v>
      </c>
      <c r="AX717" s="14" t="s">
        <v>75</v>
      </c>
      <c r="AY717" s="256" t="s">
        <v>137</v>
      </c>
    </row>
    <row r="718" s="13" customFormat="1">
      <c r="A718" s="13"/>
      <c r="B718" s="236"/>
      <c r="C718" s="237"/>
      <c r="D718" s="226" t="s">
        <v>228</v>
      </c>
      <c r="E718" s="238" t="s">
        <v>19</v>
      </c>
      <c r="F718" s="239" t="s">
        <v>1583</v>
      </c>
      <c r="G718" s="237"/>
      <c r="H718" s="238" t="s">
        <v>19</v>
      </c>
      <c r="I718" s="240"/>
      <c r="J718" s="237"/>
      <c r="K718" s="237"/>
      <c r="L718" s="241"/>
      <c r="M718" s="242"/>
      <c r="N718" s="243"/>
      <c r="O718" s="243"/>
      <c r="P718" s="243"/>
      <c r="Q718" s="243"/>
      <c r="R718" s="243"/>
      <c r="S718" s="243"/>
      <c r="T718" s="244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5" t="s">
        <v>228</v>
      </c>
      <c r="AU718" s="245" t="s">
        <v>84</v>
      </c>
      <c r="AV718" s="13" t="s">
        <v>82</v>
      </c>
      <c r="AW718" s="13" t="s">
        <v>37</v>
      </c>
      <c r="AX718" s="13" t="s">
        <v>75</v>
      </c>
      <c r="AY718" s="245" t="s">
        <v>137</v>
      </c>
    </row>
    <row r="719" s="14" customFormat="1">
      <c r="A719" s="14"/>
      <c r="B719" s="246"/>
      <c r="C719" s="247"/>
      <c r="D719" s="226" t="s">
        <v>228</v>
      </c>
      <c r="E719" s="248" t="s">
        <v>19</v>
      </c>
      <c r="F719" s="249" t="s">
        <v>1584</v>
      </c>
      <c r="G719" s="247"/>
      <c r="H719" s="250">
        <v>32.039999999999999</v>
      </c>
      <c r="I719" s="251"/>
      <c r="J719" s="247"/>
      <c r="K719" s="247"/>
      <c r="L719" s="252"/>
      <c r="M719" s="253"/>
      <c r="N719" s="254"/>
      <c r="O719" s="254"/>
      <c r="P719" s="254"/>
      <c r="Q719" s="254"/>
      <c r="R719" s="254"/>
      <c r="S719" s="254"/>
      <c r="T719" s="255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4"/>
      <c r="AT719" s="256" t="s">
        <v>228</v>
      </c>
      <c r="AU719" s="256" t="s">
        <v>84</v>
      </c>
      <c r="AV719" s="14" t="s">
        <v>84</v>
      </c>
      <c r="AW719" s="14" t="s">
        <v>37</v>
      </c>
      <c r="AX719" s="14" t="s">
        <v>75</v>
      </c>
      <c r="AY719" s="256" t="s">
        <v>137</v>
      </c>
    </row>
    <row r="720" s="13" customFormat="1">
      <c r="A720" s="13"/>
      <c r="B720" s="236"/>
      <c r="C720" s="237"/>
      <c r="D720" s="226" t="s">
        <v>228</v>
      </c>
      <c r="E720" s="238" t="s">
        <v>19</v>
      </c>
      <c r="F720" s="239" t="s">
        <v>1585</v>
      </c>
      <c r="G720" s="237"/>
      <c r="H720" s="238" t="s">
        <v>19</v>
      </c>
      <c r="I720" s="240"/>
      <c r="J720" s="237"/>
      <c r="K720" s="237"/>
      <c r="L720" s="241"/>
      <c r="M720" s="242"/>
      <c r="N720" s="243"/>
      <c r="O720" s="243"/>
      <c r="P720" s="243"/>
      <c r="Q720" s="243"/>
      <c r="R720" s="243"/>
      <c r="S720" s="243"/>
      <c r="T720" s="24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228</v>
      </c>
      <c r="AU720" s="245" t="s">
        <v>84</v>
      </c>
      <c r="AV720" s="13" t="s">
        <v>82</v>
      </c>
      <c r="AW720" s="13" t="s">
        <v>37</v>
      </c>
      <c r="AX720" s="13" t="s">
        <v>75</v>
      </c>
      <c r="AY720" s="245" t="s">
        <v>137</v>
      </c>
    </row>
    <row r="721" s="14" customFormat="1">
      <c r="A721" s="14"/>
      <c r="B721" s="246"/>
      <c r="C721" s="247"/>
      <c r="D721" s="226" t="s">
        <v>228</v>
      </c>
      <c r="E721" s="248" t="s">
        <v>19</v>
      </c>
      <c r="F721" s="249" t="s">
        <v>1586</v>
      </c>
      <c r="G721" s="247"/>
      <c r="H721" s="250">
        <v>11.52</v>
      </c>
      <c r="I721" s="251"/>
      <c r="J721" s="247"/>
      <c r="K721" s="247"/>
      <c r="L721" s="252"/>
      <c r="M721" s="253"/>
      <c r="N721" s="254"/>
      <c r="O721" s="254"/>
      <c r="P721" s="254"/>
      <c r="Q721" s="254"/>
      <c r="R721" s="254"/>
      <c r="S721" s="254"/>
      <c r="T721" s="25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6" t="s">
        <v>228</v>
      </c>
      <c r="AU721" s="256" t="s">
        <v>84</v>
      </c>
      <c r="AV721" s="14" t="s">
        <v>84</v>
      </c>
      <c r="AW721" s="14" t="s">
        <v>37</v>
      </c>
      <c r="AX721" s="14" t="s">
        <v>75</v>
      </c>
      <c r="AY721" s="256" t="s">
        <v>137</v>
      </c>
    </row>
    <row r="722" s="13" customFormat="1">
      <c r="A722" s="13"/>
      <c r="B722" s="236"/>
      <c r="C722" s="237"/>
      <c r="D722" s="226" t="s">
        <v>228</v>
      </c>
      <c r="E722" s="238" t="s">
        <v>19</v>
      </c>
      <c r="F722" s="239" t="s">
        <v>1587</v>
      </c>
      <c r="G722" s="237"/>
      <c r="H722" s="238" t="s">
        <v>19</v>
      </c>
      <c r="I722" s="240"/>
      <c r="J722" s="237"/>
      <c r="K722" s="237"/>
      <c r="L722" s="241"/>
      <c r="M722" s="242"/>
      <c r="N722" s="243"/>
      <c r="O722" s="243"/>
      <c r="P722" s="243"/>
      <c r="Q722" s="243"/>
      <c r="R722" s="243"/>
      <c r="S722" s="243"/>
      <c r="T722" s="24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5" t="s">
        <v>228</v>
      </c>
      <c r="AU722" s="245" t="s">
        <v>84</v>
      </c>
      <c r="AV722" s="13" t="s">
        <v>82</v>
      </c>
      <c r="AW722" s="13" t="s">
        <v>37</v>
      </c>
      <c r="AX722" s="13" t="s">
        <v>75</v>
      </c>
      <c r="AY722" s="245" t="s">
        <v>137</v>
      </c>
    </row>
    <row r="723" s="14" customFormat="1">
      <c r="A723" s="14"/>
      <c r="B723" s="246"/>
      <c r="C723" s="247"/>
      <c r="D723" s="226" t="s">
        <v>228</v>
      </c>
      <c r="E723" s="248" t="s">
        <v>19</v>
      </c>
      <c r="F723" s="249" t="s">
        <v>1588</v>
      </c>
      <c r="G723" s="247"/>
      <c r="H723" s="250">
        <v>33.119999999999997</v>
      </c>
      <c r="I723" s="251"/>
      <c r="J723" s="247"/>
      <c r="K723" s="247"/>
      <c r="L723" s="252"/>
      <c r="M723" s="253"/>
      <c r="N723" s="254"/>
      <c r="O723" s="254"/>
      <c r="P723" s="254"/>
      <c r="Q723" s="254"/>
      <c r="R723" s="254"/>
      <c r="S723" s="254"/>
      <c r="T723" s="25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6" t="s">
        <v>228</v>
      </c>
      <c r="AU723" s="256" t="s">
        <v>84</v>
      </c>
      <c r="AV723" s="14" t="s">
        <v>84</v>
      </c>
      <c r="AW723" s="14" t="s">
        <v>37</v>
      </c>
      <c r="AX723" s="14" t="s">
        <v>75</v>
      </c>
      <c r="AY723" s="256" t="s">
        <v>137</v>
      </c>
    </row>
    <row r="724" s="13" customFormat="1">
      <c r="A724" s="13"/>
      <c r="B724" s="236"/>
      <c r="C724" s="237"/>
      <c r="D724" s="226" t="s">
        <v>228</v>
      </c>
      <c r="E724" s="238" t="s">
        <v>19</v>
      </c>
      <c r="F724" s="239" t="s">
        <v>1589</v>
      </c>
      <c r="G724" s="237"/>
      <c r="H724" s="238" t="s">
        <v>19</v>
      </c>
      <c r="I724" s="240"/>
      <c r="J724" s="237"/>
      <c r="K724" s="237"/>
      <c r="L724" s="241"/>
      <c r="M724" s="242"/>
      <c r="N724" s="243"/>
      <c r="O724" s="243"/>
      <c r="P724" s="243"/>
      <c r="Q724" s="243"/>
      <c r="R724" s="243"/>
      <c r="S724" s="243"/>
      <c r="T724" s="244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45" t="s">
        <v>228</v>
      </c>
      <c r="AU724" s="245" t="s">
        <v>84</v>
      </c>
      <c r="AV724" s="13" t="s">
        <v>82</v>
      </c>
      <c r="AW724" s="13" t="s">
        <v>37</v>
      </c>
      <c r="AX724" s="13" t="s">
        <v>75</v>
      </c>
      <c r="AY724" s="245" t="s">
        <v>137</v>
      </c>
    </row>
    <row r="725" s="14" customFormat="1">
      <c r="A725" s="14"/>
      <c r="B725" s="246"/>
      <c r="C725" s="247"/>
      <c r="D725" s="226" t="s">
        <v>228</v>
      </c>
      <c r="E725" s="248" t="s">
        <v>19</v>
      </c>
      <c r="F725" s="249" t="s">
        <v>1590</v>
      </c>
      <c r="G725" s="247"/>
      <c r="H725" s="250">
        <v>27.18</v>
      </c>
      <c r="I725" s="251"/>
      <c r="J725" s="247"/>
      <c r="K725" s="247"/>
      <c r="L725" s="252"/>
      <c r="M725" s="253"/>
      <c r="N725" s="254"/>
      <c r="O725" s="254"/>
      <c r="P725" s="254"/>
      <c r="Q725" s="254"/>
      <c r="R725" s="254"/>
      <c r="S725" s="254"/>
      <c r="T725" s="255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6" t="s">
        <v>228</v>
      </c>
      <c r="AU725" s="256" t="s">
        <v>84</v>
      </c>
      <c r="AV725" s="14" t="s">
        <v>84</v>
      </c>
      <c r="AW725" s="14" t="s">
        <v>37</v>
      </c>
      <c r="AX725" s="14" t="s">
        <v>75</v>
      </c>
      <c r="AY725" s="256" t="s">
        <v>137</v>
      </c>
    </row>
    <row r="726" s="13" customFormat="1">
      <c r="A726" s="13"/>
      <c r="B726" s="236"/>
      <c r="C726" s="237"/>
      <c r="D726" s="226" t="s">
        <v>228</v>
      </c>
      <c r="E726" s="238" t="s">
        <v>19</v>
      </c>
      <c r="F726" s="239" t="s">
        <v>1248</v>
      </c>
      <c r="G726" s="237"/>
      <c r="H726" s="238" t="s">
        <v>19</v>
      </c>
      <c r="I726" s="240"/>
      <c r="J726" s="237"/>
      <c r="K726" s="237"/>
      <c r="L726" s="241"/>
      <c r="M726" s="242"/>
      <c r="N726" s="243"/>
      <c r="O726" s="243"/>
      <c r="P726" s="243"/>
      <c r="Q726" s="243"/>
      <c r="R726" s="243"/>
      <c r="S726" s="243"/>
      <c r="T726" s="244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5" t="s">
        <v>228</v>
      </c>
      <c r="AU726" s="245" t="s">
        <v>84</v>
      </c>
      <c r="AV726" s="13" t="s">
        <v>82</v>
      </c>
      <c r="AW726" s="13" t="s">
        <v>37</v>
      </c>
      <c r="AX726" s="13" t="s">
        <v>75</v>
      </c>
      <c r="AY726" s="245" t="s">
        <v>137</v>
      </c>
    </row>
    <row r="727" s="14" customFormat="1">
      <c r="A727" s="14"/>
      <c r="B727" s="246"/>
      <c r="C727" s="247"/>
      <c r="D727" s="226" t="s">
        <v>228</v>
      </c>
      <c r="E727" s="248" t="s">
        <v>19</v>
      </c>
      <c r="F727" s="249" t="s">
        <v>1591</v>
      </c>
      <c r="G727" s="247"/>
      <c r="H727" s="250">
        <v>52.859999999999999</v>
      </c>
      <c r="I727" s="251"/>
      <c r="J727" s="247"/>
      <c r="K727" s="247"/>
      <c r="L727" s="252"/>
      <c r="M727" s="253"/>
      <c r="N727" s="254"/>
      <c r="O727" s="254"/>
      <c r="P727" s="254"/>
      <c r="Q727" s="254"/>
      <c r="R727" s="254"/>
      <c r="S727" s="254"/>
      <c r="T727" s="255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6" t="s">
        <v>228</v>
      </c>
      <c r="AU727" s="256" t="s">
        <v>84</v>
      </c>
      <c r="AV727" s="14" t="s">
        <v>84</v>
      </c>
      <c r="AW727" s="14" t="s">
        <v>37</v>
      </c>
      <c r="AX727" s="14" t="s">
        <v>75</v>
      </c>
      <c r="AY727" s="256" t="s">
        <v>137</v>
      </c>
    </row>
    <row r="728" s="13" customFormat="1">
      <c r="A728" s="13"/>
      <c r="B728" s="236"/>
      <c r="C728" s="237"/>
      <c r="D728" s="226" t="s">
        <v>228</v>
      </c>
      <c r="E728" s="238" t="s">
        <v>19</v>
      </c>
      <c r="F728" s="239" t="s">
        <v>1592</v>
      </c>
      <c r="G728" s="237"/>
      <c r="H728" s="238" t="s">
        <v>19</v>
      </c>
      <c r="I728" s="240"/>
      <c r="J728" s="237"/>
      <c r="K728" s="237"/>
      <c r="L728" s="241"/>
      <c r="M728" s="242"/>
      <c r="N728" s="243"/>
      <c r="O728" s="243"/>
      <c r="P728" s="243"/>
      <c r="Q728" s="243"/>
      <c r="R728" s="243"/>
      <c r="S728" s="243"/>
      <c r="T728" s="244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5" t="s">
        <v>228</v>
      </c>
      <c r="AU728" s="245" t="s">
        <v>84</v>
      </c>
      <c r="AV728" s="13" t="s">
        <v>82</v>
      </c>
      <c r="AW728" s="13" t="s">
        <v>37</v>
      </c>
      <c r="AX728" s="13" t="s">
        <v>75</v>
      </c>
      <c r="AY728" s="245" t="s">
        <v>137</v>
      </c>
    </row>
    <row r="729" s="14" customFormat="1">
      <c r="A729" s="14"/>
      <c r="B729" s="246"/>
      <c r="C729" s="247"/>
      <c r="D729" s="226" t="s">
        <v>228</v>
      </c>
      <c r="E729" s="248" t="s">
        <v>19</v>
      </c>
      <c r="F729" s="249" t="s">
        <v>1586</v>
      </c>
      <c r="G729" s="247"/>
      <c r="H729" s="250">
        <v>11.52</v>
      </c>
      <c r="I729" s="251"/>
      <c r="J729" s="247"/>
      <c r="K729" s="247"/>
      <c r="L729" s="252"/>
      <c r="M729" s="253"/>
      <c r="N729" s="254"/>
      <c r="O729" s="254"/>
      <c r="P729" s="254"/>
      <c r="Q729" s="254"/>
      <c r="R729" s="254"/>
      <c r="S729" s="254"/>
      <c r="T729" s="255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6" t="s">
        <v>228</v>
      </c>
      <c r="AU729" s="256" t="s">
        <v>84</v>
      </c>
      <c r="AV729" s="14" t="s">
        <v>84</v>
      </c>
      <c r="AW729" s="14" t="s">
        <v>37</v>
      </c>
      <c r="AX729" s="14" t="s">
        <v>75</v>
      </c>
      <c r="AY729" s="256" t="s">
        <v>137</v>
      </c>
    </row>
    <row r="730" s="13" customFormat="1">
      <c r="A730" s="13"/>
      <c r="B730" s="236"/>
      <c r="C730" s="237"/>
      <c r="D730" s="226" t="s">
        <v>228</v>
      </c>
      <c r="E730" s="238" t="s">
        <v>19</v>
      </c>
      <c r="F730" s="239" t="s">
        <v>1519</v>
      </c>
      <c r="G730" s="237"/>
      <c r="H730" s="238" t="s">
        <v>19</v>
      </c>
      <c r="I730" s="240"/>
      <c r="J730" s="237"/>
      <c r="K730" s="237"/>
      <c r="L730" s="241"/>
      <c r="M730" s="242"/>
      <c r="N730" s="243"/>
      <c r="O730" s="243"/>
      <c r="P730" s="243"/>
      <c r="Q730" s="243"/>
      <c r="R730" s="243"/>
      <c r="S730" s="243"/>
      <c r="T730" s="244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45" t="s">
        <v>228</v>
      </c>
      <c r="AU730" s="245" t="s">
        <v>84</v>
      </c>
      <c r="AV730" s="13" t="s">
        <v>82</v>
      </c>
      <c r="AW730" s="13" t="s">
        <v>37</v>
      </c>
      <c r="AX730" s="13" t="s">
        <v>75</v>
      </c>
      <c r="AY730" s="245" t="s">
        <v>137</v>
      </c>
    </row>
    <row r="731" s="14" customFormat="1">
      <c r="A731" s="14"/>
      <c r="B731" s="246"/>
      <c r="C731" s="247"/>
      <c r="D731" s="226" t="s">
        <v>228</v>
      </c>
      <c r="E731" s="248" t="s">
        <v>19</v>
      </c>
      <c r="F731" s="249" t="s">
        <v>1696</v>
      </c>
      <c r="G731" s="247"/>
      <c r="H731" s="250">
        <v>24.384</v>
      </c>
      <c r="I731" s="251"/>
      <c r="J731" s="247"/>
      <c r="K731" s="247"/>
      <c r="L731" s="252"/>
      <c r="M731" s="253"/>
      <c r="N731" s="254"/>
      <c r="O731" s="254"/>
      <c r="P731" s="254"/>
      <c r="Q731" s="254"/>
      <c r="R731" s="254"/>
      <c r="S731" s="254"/>
      <c r="T731" s="255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56" t="s">
        <v>228</v>
      </c>
      <c r="AU731" s="256" t="s">
        <v>84</v>
      </c>
      <c r="AV731" s="14" t="s">
        <v>84</v>
      </c>
      <c r="AW731" s="14" t="s">
        <v>37</v>
      </c>
      <c r="AX731" s="14" t="s">
        <v>75</v>
      </c>
      <c r="AY731" s="256" t="s">
        <v>137</v>
      </c>
    </row>
    <row r="732" s="16" customFormat="1">
      <c r="A732" s="16"/>
      <c r="B732" s="280"/>
      <c r="C732" s="281"/>
      <c r="D732" s="226" t="s">
        <v>228</v>
      </c>
      <c r="E732" s="282" t="s">
        <v>19</v>
      </c>
      <c r="F732" s="283" t="s">
        <v>1309</v>
      </c>
      <c r="G732" s="281"/>
      <c r="H732" s="284">
        <v>1054.8869999999999</v>
      </c>
      <c r="I732" s="285"/>
      <c r="J732" s="281"/>
      <c r="K732" s="281"/>
      <c r="L732" s="286"/>
      <c r="M732" s="287"/>
      <c r="N732" s="288"/>
      <c r="O732" s="288"/>
      <c r="P732" s="288"/>
      <c r="Q732" s="288"/>
      <c r="R732" s="288"/>
      <c r="S732" s="288"/>
      <c r="T732" s="289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T732" s="290" t="s">
        <v>228</v>
      </c>
      <c r="AU732" s="290" t="s">
        <v>84</v>
      </c>
      <c r="AV732" s="16" t="s">
        <v>151</v>
      </c>
      <c r="AW732" s="16" t="s">
        <v>37</v>
      </c>
      <c r="AX732" s="16" t="s">
        <v>75</v>
      </c>
      <c r="AY732" s="290" t="s">
        <v>137</v>
      </c>
    </row>
    <row r="733" s="13" customFormat="1">
      <c r="A733" s="13"/>
      <c r="B733" s="236"/>
      <c r="C733" s="237"/>
      <c r="D733" s="226" t="s">
        <v>228</v>
      </c>
      <c r="E733" s="238" t="s">
        <v>19</v>
      </c>
      <c r="F733" s="239" t="s">
        <v>1251</v>
      </c>
      <c r="G733" s="237"/>
      <c r="H733" s="238" t="s">
        <v>19</v>
      </c>
      <c r="I733" s="240"/>
      <c r="J733" s="237"/>
      <c r="K733" s="237"/>
      <c r="L733" s="241"/>
      <c r="M733" s="242"/>
      <c r="N733" s="243"/>
      <c r="O733" s="243"/>
      <c r="P733" s="243"/>
      <c r="Q733" s="243"/>
      <c r="R733" s="243"/>
      <c r="S733" s="243"/>
      <c r="T733" s="244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5" t="s">
        <v>228</v>
      </c>
      <c r="AU733" s="245" t="s">
        <v>84</v>
      </c>
      <c r="AV733" s="13" t="s">
        <v>82</v>
      </c>
      <c r="AW733" s="13" t="s">
        <v>37</v>
      </c>
      <c r="AX733" s="13" t="s">
        <v>75</v>
      </c>
      <c r="AY733" s="245" t="s">
        <v>137</v>
      </c>
    </row>
    <row r="734" s="13" customFormat="1">
      <c r="A734" s="13"/>
      <c r="B734" s="236"/>
      <c r="C734" s="237"/>
      <c r="D734" s="226" t="s">
        <v>228</v>
      </c>
      <c r="E734" s="238" t="s">
        <v>19</v>
      </c>
      <c r="F734" s="239" t="s">
        <v>1441</v>
      </c>
      <c r="G734" s="237"/>
      <c r="H734" s="238" t="s">
        <v>19</v>
      </c>
      <c r="I734" s="240"/>
      <c r="J734" s="237"/>
      <c r="K734" s="237"/>
      <c r="L734" s="241"/>
      <c r="M734" s="242"/>
      <c r="N734" s="243"/>
      <c r="O734" s="243"/>
      <c r="P734" s="243"/>
      <c r="Q734" s="243"/>
      <c r="R734" s="243"/>
      <c r="S734" s="243"/>
      <c r="T734" s="244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5" t="s">
        <v>228</v>
      </c>
      <c r="AU734" s="245" t="s">
        <v>84</v>
      </c>
      <c r="AV734" s="13" t="s">
        <v>82</v>
      </c>
      <c r="AW734" s="13" t="s">
        <v>37</v>
      </c>
      <c r="AX734" s="13" t="s">
        <v>75</v>
      </c>
      <c r="AY734" s="245" t="s">
        <v>137</v>
      </c>
    </row>
    <row r="735" s="14" customFormat="1">
      <c r="A735" s="14"/>
      <c r="B735" s="246"/>
      <c r="C735" s="247"/>
      <c r="D735" s="226" t="s">
        <v>228</v>
      </c>
      <c r="E735" s="248" t="s">
        <v>19</v>
      </c>
      <c r="F735" s="249" t="s">
        <v>1594</v>
      </c>
      <c r="G735" s="247"/>
      <c r="H735" s="250">
        <v>32.369999999999997</v>
      </c>
      <c r="I735" s="251"/>
      <c r="J735" s="247"/>
      <c r="K735" s="247"/>
      <c r="L735" s="252"/>
      <c r="M735" s="253"/>
      <c r="N735" s="254"/>
      <c r="O735" s="254"/>
      <c r="P735" s="254"/>
      <c r="Q735" s="254"/>
      <c r="R735" s="254"/>
      <c r="S735" s="254"/>
      <c r="T735" s="255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6" t="s">
        <v>228</v>
      </c>
      <c r="AU735" s="256" t="s">
        <v>84</v>
      </c>
      <c r="AV735" s="14" t="s">
        <v>84</v>
      </c>
      <c r="AW735" s="14" t="s">
        <v>37</v>
      </c>
      <c r="AX735" s="14" t="s">
        <v>75</v>
      </c>
      <c r="AY735" s="256" t="s">
        <v>137</v>
      </c>
    </row>
    <row r="736" s="13" customFormat="1">
      <c r="A736" s="13"/>
      <c r="B736" s="236"/>
      <c r="C736" s="237"/>
      <c r="D736" s="226" t="s">
        <v>228</v>
      </c>
      <c r="E736" s="238" t="s">
        <v>19</v>
      </c>
      <c r="F736" s="239" t="s">
        <v>1595</v>
      </c>
      <c r="G736" s="237"/>
      <c r="H736" s="238" t="s">
        <v>19</v>
      </c>
      <c r="I736" s="240"/>
      <c r="J736" s="237"/>
      <c r="K736" s="237"/>
      <c r="L736" s="241"/>
      <c r="M736" s="242"/>
      <c r="N736" s="243"/>
      <c r="O736" s="243"/>
      <c r="P736" s="243"/>
      <c r="Q736" s="243"/>
      <c r="R736" s="243"/>
      <c r="S736" s="243"/>
      <c r="T736" s="24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5" t="s">
        <v>228</v>
      </c>
      <c r="AU736" s="245" t="s">
        <v>84</v>
      </c>
      <c r="AV736" s="13" t="s">
        <v>82</v>
      </c>
      <c r="AW736" s="13" t="s">
        <v>37</v>
      </c>
      <c r="AX736" s="13" t="s">
        <v>75</v>
      </c>
      <c r="AY736" s="245" t="s">
        <v>137</v>
      </c>
    </row>
    <row r="737" s="14" customFormat="1">
      <c r="A737" s="14"/>
      <c r="B737" s="246"/>
      <c r="C737" s="247"/>
      <c r="D737" s="226" t="s">
        <v>228</v>
      </c>
      <c r="E737" s="248" t="s">
        <v>19</v>
      </c>
      <c r="F737" s="249" t="s">
        <v>1596</v>
      </c>
      <c r="G737" s="247"/>
      <c r="H737" s="250">
        <v>28.007999999999999</v>
      </c>
      <c r="I737" s="251"/>
      <c r="J737" s="247"/>
      <c r="K737" s="247"/>
      <c r="L737" s="252"/>
      <c r="M737" s="253"/>
      <c r="N737" s="254"/>
      <c r="O737" s="254"/>
      <c r="P737" s="254"/>
      <c r="Q737" s="254"/>
      <c r="R737" s="254"/>
      <c r="S737" s="254"/>
      <c r="T737" s="25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6" t="s">
        <v>228</v>
      </c>
      <c r="AU737" s="256" t="s">
        <v>84</v>
      </c>
      <c r="AV737" s="14" t="s">
        <v>84</v>
      </c>
      <c r="AW737" s="14" t="s">
        <v>37</v>
      </c>
      <c r="AX737" s="14" t="s">
        <v>75</v>
      </c>
      <c r="AY737" s="256" t="s">
        <v>137</v>
      </c>
    </row>
    <row r="738" s="13" customFormat="1">
      <c r="A738" s="13"/>
      <c r="B738" s="236"/>
      <c r="C738" s="237"/>
      <c r="D738" s="226" t="s">
        <v>228</v>
      </c>
      <c r="E738" s="238" t="s">
        <v>19</v>
      </c>
      <c r="F738" s="239" t="s">
        <v>1597</v>
      </c>
      <c r="G738" s="237"/>
      <c r="H738" s="238" t="s">
        <v>19</v>
      </c>
      <c r="I738" s="240"/>
      <c r="J738" s="237"/>
      <c r="K738" s="237"/>
      <c r="L738" s="241"/>
      <c r="M738" s="242"/>
      <c r="N738" s="243"/>
      <c r="O738" s="243"/>
      <c r="P738" s="243"/>
      <c r="Q738" s="243"/>
      <c r="R738" s="243"/>
      <c r="S738" s="243"/>
      <c r="T738" s="24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5" t="s">
        <v>228</v>
      </c>
      <c r="AU738" s="245" t="s">
        <v>84</v>
      </c>
      <c r="AV738" s="13" t="s">
        <v>82</v>
      </c>
      <c r="AW738" s="13" t="s">
        <v>37</v>
      </c>
      <c r="AX738" s="13" t="s">
        <v>75</v>
      </c>
      <c r="AY738" s="245" t="s">
        <v>137</v>
      </c>
    </row>
    <row r="739" s="14" customFormat="1">
      <c r="A739" s="14"/>
      <c r="B739" s="246"/>
      <c r="C739" s="247"/>
      <c r="D739" s="226" t="s">
        <v>228</v>
      </c>
      <c r="E739" s="248" t="s">
        <v>19</v>
      </c>
      <c r="F739" s="249" t="s">
        <v>1598</v>
      </c>
      <c r="G739" s="247"/>
      <c r="H739" s="250">
        <v>7.4160000000000004</v>
      </c>
      <c r="I739" s="251"/>
      <c r="J739" s="247"/>
      <c r="K739" s="247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228</v>
      </c>
      <c r="AU739" s="256" t="s">
        <v>84</v>
      </c>
      <c r="AV739" s="14" t="s">
        <v>84</v>
      </c>
      <c r="AW739" s="14" t="s">
        <v>37</v>
      </c>
      <c r="AX739" s="14" t="s">
        <v>75</v>
      </c>
      <c r="AY739" s="256" t="s">
        <v>137</v>
      </c>
    </row>
    <row r="740" s="13" customFormat="1">
      <c r="A740" s="13"/>
      <c r="B740" s="236"/>
      <c r="C740" s="237"/>
      <c r="D740" s="226" t="s">
        <v>228</v>
      </c>
      <c r="E740" s="238" t="s">
        <v>19</v>
      </c>
      <c r="F740" s="239" t="s">
        <v>1599</v>
      </c>
      <c r="G740" s="237"/>
      <c r="H740" s="238" t="s">
        <v>19</v>
      </c>
      <c r="I740" s="240"/>
      <c r="J740" s="237"/>
      <c r="K740" s="237"/>
      <c r="L740" s="241"/>
      <c r="M740" s="242"/>
      <c r="N740" s="243"/>
      <c r="O740" s="243"/>
      <c r="P740" s="243"/>
      <c r="Q740" s="243"/>
      <c r="R740" s="243"/>
      <c r="S740" s="243"/>
      <c r="T740" s="244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5" t="s">
        <v>228</v>
      </c>
      <c r="AU740" s="245" t="s">
        <v>84</v>
      </c>
      <c r="AV740" s="13" t="s">
        <v>82</v>
      </c>
      <c r="AW740" s="13" t="s">
        <v>37</v>
      </c>
      <c r="AX740" s="13" t="s">
        <v>75</v>
      </c>
      <c r="AY740" s="245" t="s">
        <v>137</v>
      </c>
    </row>
    <row r="741" s="14" customFormat="1">
      <c r="A741" s="14"/>
      <c r="B741" s="246"/>
      <c r="C741" s="247"/>
      <c r="D741" s="226" t="s">
        <v>228</v>
      </c>
      <c r="E741" s="248" t="s">
        <v>19</v>
      </c>
      <c r="F741" s="249" t="s">
        <v>1598</v>
      </c>
      <c r="G741" s="247"/>
      <c r="H741" s="250">
        <v>7.4160000000000004</v>
      </c>
      <c r="I741" s="251"/>
      <c r="J741" s="247"/>
      <c r="K741" s="247"/>
      <c r="L741" s="252"/>
      <c r="M741" s="253"/>
      <c r="N741" s="254"/>
      <c r="O741" s="254"/>
      <c r="P741" s="254"/>
      <c r="Q741" s="254"/>
      <c r="R741" s="254"/>
      <c r="S741" s="254"/>
      <c r="T741" s="255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6" t="s">
        <v>228</v>
      </c>
      <c r="AU741" s="256" t="s">
        <v>84</v>
      </c>
      <c r="AV741" s="14" t="s">
        <v>84</v>
      </c>
      <c r="AW741" s="14" t="s">
        <v>37</v>
      </c>
      <c r="AX741" s="14" t="s">
        <v>75</v>
      </c>
      <c r="AY741" s="256" t="s">
        <v>137</v>
      </c>
    </row>
    <row r="742" s="13" customFormat="1">
      <c r="A742" s="13"/>
      <c r="B742" s="236"/>
      <c r="C742" s="237"/>
      <c r="D742" s="226" t="s">
        <v>228</v>
      </c>
      <c r="E742" s="238" t="s">
        <v>19</v>
      </c>
      <c r="F742" s="239" t="s">
        <v>1600</v>
      </c>
      <c r="G742" s="237"/>
      <c r="H742" s="238" t="s">
        <v>19</v>
      </c>
      <c r="I742" s="240"/>
      <c r="J742" s="237"/>
      <c r="K742" s="237"/>
      <c r="L742" s="241"/>
      <c r="M742" s="242"/>
      <c r="N742" s="243"/>
      <c r="O742" s="243"/>
      <c r="P742" s="243"/>
      <c r="Q742" s="243"/>
      <c r="R742" s="243"/>
      <c r="S742" s="243"/>
      <c r="T742" s="244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5" t="s">
        <v>228</v>
      </c>
      <c r="AU742" s="245" t="s">
        <v>84</v>
      </c>
      <c r="AV742" s="13" t="s">
        <v>82</v>
      </c>
      <c r="AW742" s="13" t="s">
        <v>37</v>
      </c>
      <c r="AX742" s="13" t="s">
        <v>75</v>
      </c>
      <c r="AY742" s="245" t="s">
        <v>137</v>
      </c>
    </row>
    <row r="743" s="14" customFormat="1">
      <c r="A743" s="14"/>
      <c r="B743" s="246"/>
      <c r="C743" s="247"/>
      <c r="D743" s="226" t="s">
        <v>228</v>
      </c>
      <c r="E743" s="248" t="s">
        <v>19</v>
      </c>
      <c r="F743" s="249" t="s">
        <v>1601</v>
      </c>
      <c r="G743" s="247"/>
      <c r="H743" s="250">
        <v>12.311999999999999</v>
      </c>
      <c r="I743" s="251"/>
      <c r="J743" s="247"/>
      <c r="K743" s="247"/>
      <c r="L743" s="252"/>
      <c r="M743" s="253"/>
      <c r="N743" s="254"/>
      <c r="O743" s="254"/>
      <c r="P743" s="254"/>
      <c r="Q743" s="254"/>
      <c r="R743" s="254"/>
      <c r="S743" s="254"/>
      <c r="T743" s="255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6" t="s">
        <v>228</v>
      </c>
      <c r="AU743" s="256" t="s">
        <v>84</v>
      </c>
      <c r="AV743" s="14" t="s">
        <v>84</v>
      </c>
      <c r="AW743" s="14" t="s">
        <v>37</v>
      </c>
      <c r="AX743" s="14" t="s">
        <v>75</v>
      </c>
      <c r="AY743" s="256" t="s">
        <v>137</v>
      </c>
    </row>
    <row r="744" s="13" customFormat="1">
      <c r="A744" s="13"/>
      <c r="B744" s="236"/>
      <c r="C744" s="237"/>
      <c r="D744" s="226" t="s">
        <v>228</v>
      </c>
      <c r="E744" s="238" t="s">
        <v>19</v>
      </c>
      <c r="F744" s="239" t="s">
        <v>1602</v>
      </c>
      <c r="G744" s="237"/>
      <c r="H744" s="238" t="s">
        <v>19</v>
      </c>
      <c r="I744" s="240"/>
      <c r="J744" s="237"/>
      <c r="K744" s="237"/>
      <c r="L744" s="241"/>
      <c r="M744" s="242"/>
      <c r="N744" s="243"/>
      <c r="O744" s="243"/>
      <c r="P744" s="243"/>
      <c r="Q744" s="243"/>
      <c r="R744" s="243"/>
      <c r="S744" s="243"/>
      <c r="T744" s="24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228</v>
      </c>
      <c r="AU744" s="245" t="s">
        <v>84</v>
      </c>
      <c r="AV744" s="13" t="s">
        <v>82</v>
      </c>
      <c r="AW744" s="13" t="s">
        <v>37</v>
      </c>
      <c r="AX744" s="13" t="s">
        <v>75</v>
      </c>
      <c r="AY744" s="245" t="s">
        <v>137</v>
      </c>
    </row>
    <row r="745" s="14" customFormat="1">
      <c r="A745" s="14"/>
      <c r="B745" s="246"/>
      <c r="C745" s="247"/>
      <c r="D745" s="226" t="s">
        <v>228</v>
      </c>
      <c r="E745" s="248" t="s">
        <v>19</v>
      </c>
      <c r="F745" s="249" t="s">
        <v>1603</v>
      </c>
      <c r="G745" s="247"/>
      <c r="H745" s="250">
        <v>59.531999999999996</v>
      </c>
      <c r="I745" s="251"/>
      <c r="J745" s="247"/>
      <c r="K745" s="247"/>
      <c r="L745" s="252"/>
      <c r="M745" s="253"/>
      <c r="N745" s="254"/>
      <c r="O745" s="254"/>
      <c r="P745" s="254"/>
      <c r="Q745" s="254"/>
      <c r="R745" s="254"/>
      <c r="S745" s="254"/>
      <c r="T745" s="25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6" t="s">
        <v>228</v>
      </c>
      <c r="AU745" s="256" t="s">
        <v>84</v>
      </c>
      <c r="AV745" s="14" t="s">
        <v>84</v>
      </c>
      <c r="AW745" s="14" t="s">
        <v>37</v>
      </c>
      <c r="AX745" s="14" t="s">
        <v>75</v>
      </c>
      <c r="AY745" s="256" t="s">
        <v>137</v>
      </c>
    </row>
    <row r="746" s="14" customFormat="1">
      <c r="A746" s="14"/>
      <c r="B746" s="246"/>
      <c r="C746" s="247"/>
      <c r="D746" s="226" t="s">
        <v>228</v>
      </c>
      <c r="E746" s="248" t="s">
        <v>19</v>
      </c>
      <c r="F746" s="249" t="s">
        <v>1604</v>
      </c>
      <c r="G746" s="247"/>
      <c r="H746" s="250">
        <v>-1.8120000000000001</v>
      </c>
      <c r="I746" s="251"/>
      <c r="J746" s="247"/>
      <c r="K746" s="247"/>
      <c r="L746" s="252"/>
      <c r="M746" s="253"/>
      <c r="N746" s="254"/>
      <c r="O746" s="254"/>
      <c r="P746" s="254"/>
      <c r="Q746" s="254"/>
      <c r="R746" s="254"/>
      <c r="S746" s="254"/>
      <c r="T746" s="255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6" t="s">
        <v>228</v>
      </c>
      <c r="AU746" s="256" t="s">
        <v>84</v>
      </c>
      <c r="AV746" s="14" t="s">
        <v>84</v>
      </c>
      <c r="AW746" s="14" t="s">
        <v>37</v>
      </c>
      <c r="AX746" s="14" t="s">
        <v>75</v>
      </c>
      <c r="AY746" s="256" t="s">
        <v>137</v>
      </c>
    </row>
    <row r="747" s="13" customFormat="1">
      <c r="A747" s="13"/>
      <c r="B747" s="236"/>
      <c r="C747" s="237"/>
      <c r="D747" s="226" t="s">
        <v>228</v>
      </c>
      <c r="E747" s="238" t="s">
        <v>19</v>
      </c>
      <c r="F747" s="239" t="s">
        <v>1605</v>
      </c>
      <c r="G747" s="237"/>
      <c r="H747" s="238" t="s">
        <v>19</v>
      </c>
      <c r="I747" s="240"/>
      <c r="J747" s="237"/>
      <c r="K747" s="237"/>
      <c r="L747" s="241"/>
      <c r="M747" s="242"/>
      <c r="N747" s="243"/>
      <c r="O747" s="243"/>
      <c r="P747" s="243"/>
      <c r="Q747" s="243"/>
      <c r="R747" s="243"/>
      <c r="S747" s="243"/>
      <c r="T747" s="244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5" t="s">
        <v>228</v>
      </c>
      <c r="AU747" s="245" t="s">
        <v>84</v>
      </c>
      <c r="AV747" s="13" t="s">
        <v>82</v>
      </c>
      <c r="AW747" s="13" t="s">
        <v>37</v>
      </c>
      <c r="AX747" s="13" t="s">
        <v>75</v>
      </c>
      <c r="AY747" s="245" t="s">
        <v>137</v>
      </c>
    </row>
    <row r="748" s="14" customFormat="1">
      <c r="A748" s="14"/>
      <c r="B748" s="246"/>
      <c r="C748" s="247"/>
      <c r="D748" s="226" t="s">
        <v>228</v>
      </c>
      <c r="E748" s="248" t="s">
        <v>19</v>
      </c>
      <c r="F748" s="249" t="s">
        <v>1606</v>
      </c>
      <c r="G748" s="247"/>
      <c r="H748" s="250">
        <v>59.862000000000002</v>
      </c>
      <c r="I748" s="251"/>
      <c r="J748" s="247"/>
      <c r="K748" s="247"/>
      <c r="L748" s="252"/>
      <c r="M748" s="253"/>
      <c r="N748" s="254"/>
      <c r="O748" s="254"/>
      <c r="P748" s="254"/>
      <c r="Q748" s="254"/>
      <c r="R748" s="254"/>
      <c r="S748" s="254"/>
      <c r="T748" s="255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6" t="s">
        <v>228</v>
      </c>
      <c r="AU748" s="256" t="s">
        <v>84</v>
      </c>
      <c r="AV748" s="14" t="s">
        <v>84</v>
      </c>
      <c r="AW748" s="14" t="s">
        <v>37</v>
      </c>
      <c r="AX748" s="14" t="s">
        <v>75</v>
      </c>
      <c r="AY748" s="256" t="s">
        <v>137</v>
      </c>
    </row>
    <row r="749" s="14" customFormat="1">
      <c r="A749" s="14"/>
      <c r="B749" s="246"/>
      <c r="C749" s="247"/>
      <c r="D749" s="226" t="s">
        <v>228</v>
      </c>
      <c r="E749" s="248" t="s">
        <v>19</v>
      </c>
      <c r="F749" s="249" t="s">
        <v>1607</v>
      </c>
      <c r="G749" s="247"/>
      <c r="H749" s="250">
        <v>0.97599999999999998</v>
      </c>
      <c r="I749" s="251"/>
      <c r="J749" s="247"/>
      <c r="K749" s="247"/>
      <c r="L749" s="252"/>
      <c r="M749" s="253"/>
      <c r="N749" s="254"/>
      <c r="O749" s="254"/>
      <c r="P749" s="254"/>
      <c r="Q749" s="254"/>
      <c r="R749" s="254"/>
      <c r="S749" s="254"/>
      <c r="T749" s="255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6" t="s">
        <v>228</v>
      </c>
      <c r="AU749" s="256" t="s">
        <v>84</v>
      </c>
      <c r="AV749" s="14" t="s">
        <v>84</v>
      </c>
      <c r="AW749" s="14" t="s">
        <v>37</v>
      </c>
      <c r="AX749" s="14" t="s">
        <v>75</v>
      </c>
      <c r="AY749" s="256" t="s">
        <v>137</v>
      </c>
    </row>
    <row r="750" s="14" customFormat="1">
      <c r="A750" s="14"/>
      <c r="B750" s="246"/>
      <c r="C750" s="247"/>
      <c r="D750" s="226" t="s">
        <v>228</v>
      </c>
      <c r="E750" s="248" t="s">
        <v>19</v>
      </c>
      <c r="F750" s="249" t="s">
        <v>1608</v>
      </c>
      <c r="G750" s="247"/>
      <c r="H750" s="250">
        <v>-2.2549999999999999</v>
      </c>
      <c r="I750" s="251"/>
      <c r="J750" s="247"/>
      <c r="K750" s="247"/>
      <c r="L750" s="252"/>
      <c r="M750" s="253"/>
      <c r="N750" s="254"/>
      <c r="O750" s="254"/>
      <c r="P750" s="254"/>
      <c r="Q750" s="254"/>
      <c r="R750" s="254"/>
      <c r="S750" s="254"/>
      <c r="T750" s="255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56" t="s">
        <v>228</v>
      </c>
      <c r="AU750" s="256" t="s">
        <v>84</v>
      </c>
      <c r="AV750" s="14" t="s">
        <v>84</v>
      </c>
      <c r="AW750" s="14" t="s">
        <v>37</v>
      </c>
      <c r="AX750" s="14" t="s">
        <v>75</v>
      </c>
      <c r="AY750" s="256" t="s">
        <v>137</v>
      </c>
    </row>
    <row r="751" s="13" customFormat="1">
      <c r="A751" s="13"/>
      <c r="B751" s="236"/>
      <c r="C751" s="237"/>
      <c r="D751" s="226" t="s">
        <v>228</v>
      </c>
      <c r="E751" s="238" t="s">
        <v>19</v>
      </c>
      <c r="F751" s="239" t="s">
        <v>1609</v>
      </c>
      <c r="G751" s="237"/>
      <c r="H751" s="238" t="s">
        <v>19</v>
      </c>
      <c r="I751" s="240"/>
      <c r="J751" s="237"/>
      <c r="K751" s="237"/>
      <c r="L751" s="241"/>
      <c r="M751" s="242"/>
      <c r="N751" s="243"/>
      <c r="O751" s="243"/>
      <c r="P751" s="243"/>
      <c r="Q751" s="243"/>
      <c r="R751" s="243"/>
      <c r="S751" s="243"/>
      <c r="T751" s="244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5" t="s">
        <v>228</v>
      </c>
      <c r="AU751" s="245" t="s">
        <v>84</v>
      </c>
      <c r="AV751" s="13" t="s">
        <v>82</v>
      </c>
      <c r="AW751" s="13" t="s">
        <v>37</v>
      </c>
      <c r="AX751" s="13" t="s">
        <v>75</v>
      </c>
      <c r="AY751" s="245" t="s">
        <v>137</v>
      </c>
    </row>
    <row r="752" s="14" customFormat="1">
      <c r="A752" s="14"/>
      <c r="B752" s="246"/>
      <c r="C752" s="247"/>
      <c r="D752" s="226" t="s">
        <v>228</v>
      </c>
      <c r="E752" s="248" t="s">
        <v>19</v>
      </c>
      <c r="F752" s="249" t="s">
        <v>1610</v>
      </c>
      <c r="G752" s="247"/>
      <c r="H752" s="250">
        <v>83.555999999999997</v>
      </c>
      <c r="I752" s="251"/>
      <c r="J752" s="247"/>
      <c r="K752" s="247"/>
      <c r="L752" s="252"/>
      <c r="M752" s="253"/>
      <c r="N752" s="254"/>
      <c r="O752" s="254"/>
      <c r="P752" s="254"/>
      <c r="Q752" s="254"/>
      <c r="R752" s="254"/>
      <c r="S752" s="254"/>
      <c r="T752" s="255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56" t="s">
        <v>228</v>
      </c>
      <c r="AU752" s="256" t="s">
        <v>84</v>
      </c>
      <c r="AV752" s="14" t="s">
        <v>84</v>
      </c>
      <c r="AW752" s="14" t="s">
        <v>37</v>
      </c>
      <c r="AX752" s="14" t="s">
        <v>75</v>
      </c>
      <c r="AY752" s="256" t="s">
        <v>137</v>
      </c>
    </row>
    <row r="753" s="14" customFormat="1">
      <c r="A753" s="14"/>
      <c r="B753" s="246"/>
      <c r="C753" s="247"/>
      <c r="D753" s="226" t="s">
        <v>228</v>
      </c>
      <c r="E753" s="248" t="s">
        <v>19</v>
      </c>
      <c r="F753" s="249" t="s">
        <v>1611</v>
      </c>
      <c r="G753" s="247"/>
      <c r="H753" s="250">
        <v>2.3959999999999999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228</v>
      </c>
      <c r="AU753" s="256" t="s">
        <v>84</v>
      </c>
      <c r="AV753" s="14" t="s">
        <v>84</v>
      </c>
      <c r="AW753" s="14" t="s">
        <v>37</v>
      </c>
      <c r="AX753" s="14" t="s">
        <v>75</v>
      </c>
      <c r="AY753" s="256" t="s">
        <v>137</v>
      </c>
    </row>
    <row r="754" s="14" customFormat="1">
      <c r="A754" s="14"/>
      <c r="B754" s="246"/>
      <c r="C754" s="247"/>
      <c r="D754" s="226" t="s">
        <v>228</v>
      </c>
      <c r="E754" s="248" t="s">
        <v>19</v>
      </c>
      <c r="F754" s="249" t="s">
        <v>1612</v>
      </c>
      <c r="G754" s="247"/>
      <c r="H754" s="250">
        <v>-6.9199999999999999</v>
      </c>
      <c r="I754" s="251"/>
      <c r="J754" s="247"/>
      <c r="K754" s="247"/>
      <c r="L754" s="252"/>
      <c r="M754" s="253"/>
      <c r="N754" s="254"/>
      <c r="O754" s="254"/>
      <c r="P754" s="254"/>
      <c r="Q754" s="254"/>
      <c r="R754" s="254"/>
      <c r="S754" s="254"/>
      <c r="T754" s="255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56" t="s">
        <v>228</v>
      </c>
      <c r="AU754" s="256" t="s">
        <v>84</v>
      </c>
      <c r="AV754" s="14" t="s">
        <v>84</v>
      </c>
      <c r="AW754" s="14" t="s">
        <v>37</v>
      </c>
      <c r="AX754" s="14" t="s">
        <v>75</v>
      </c>
      <c r="AY754" s="256" t="s">
        <v>137</v>
      </c>
    </row>
    <row r="755" s="13" customFormat="1">
      <c r="A755" s="13"/>
      <c r="B755" s="236"/>
      <c r="C755" s="237"/>
      <c r="D755" s="226" t="s">
        <v>228</v>
      </c>
      <c r="E755" s="238" t="s">
        <v>19</v>
      </c>
      <c r="F755" s="239" t="s">
        <v>1613</v>
      </c>
      <c r="G755" s="237"/>
      <c r="H755" s="238" t="s">
        <v>19</v>
      </c>
      <c r="I755" s="240"/>
      <c r="J755" s="237"/>
      <c r="K755" s="237"/>
      <c r="L755" s="241"/>
      <c r="M755" s="242"/>
      <c r="N755" s="243"/>
      <c r="O755" s="243"/>
      <c r="P755" s="243"/>
      <c r="Q755" s="243"/>
      <c r="R755" s="243"/>
      <c r="S755" s="243"/>
      <c r="T755" s="244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45" t="s">
        <v>228</v>
      </c>
      <c r="AU755" s="245" t="s">
        <v>84</v>
      </c>
      <c r="AV755" s="13" t="s">
        <v>82</v>
      </c>
      <c r="AW755" s="13" t="s">
        <v>37</v>
      </c>
      <c r="AX755" s="13" t="s">
        <v>75</v>
      </c>
      <c r="AY755" s="245" t="s">
        <v>137</v>
      </c>
    </row>
    <row r="756" s="14" customFormat="1">
      <c r="A756" s="14"/>
      <c r="B756" s="246"/>
      <c r="C756" s="247"/>
      <c r="D756" s="226" t="s">
        <v>228</v>
      </c>
      <c r="E756" s="248" t="s">
        <v>19</v>
      </c>
      <c r="F756" s="249" t="s">
        <v>1614</v>
      </c>
      <c r="G756" s="247"/>
      <c r="H756" s="250">
        <v>44.411000000000001</v>
      </c>
      <c r="I756" s="251"/>
      <c r="J756" s="247"/>
      <c r="K756" s="247"/>
      <c r="L756" s="252"/>
      <c r="M756" s="253"/>
      <c r="N756" s="254"/>
      <c r="O756" s="254"/>
      <c r="P756" s="254"/>
      <c r="Q756" s="254"/>
      <c r="R756" s="254"/>
      <c r="S756" s="254"/>
      <c r="T756" s="255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56" t="s">
        <v>228</v>
      </c>
      <c r="AU756" s="256" t="s">
        <v>84</v>
      </c>
      <c r="AV756" s="14" t="s">
        <v>84</v>
      </c>
      <c r="AW756" s="14" t="s">
        <v>37</v>
      </c>
      <c r="AX756" s="14" t="s">
        <v>75</v>
      </c>
      <c r="AY756" s="256" t="s">
        <v>137</v>
      </c>
    </row>
    <row r="757" s="13" customFormat="1">
      <c r="A757" s="13"/>
      <c r="B757" s="236"/>
      <c r="C757" s="237"/>
      <c r="D757" s="226" t="s">
        <v>228</v>
      </c>
      <c r="E757" s="238" t="s">
        <v>19</v>
      </c>
      <c r="F757" s="239" t="s">
        <v>1252</v>
      </c>
      <c r="G757" s="237"/>
      <c r="H757" s="238" t="s">
        <v>19</v>
      </c>
      <c r="I757" s="240"/>
      <c r="J757" s="237"/>
      <c r="K757" s="237"/>
      <c r="L757" s="241"/>
      <c r="M757" s="242"/>
      <c r="N757" s="243"/>
      <c r="O757" s="243"/>
      <c r="P757" s="243"/>
      <c r="Q757" s="243"/>
      <c r="R757" s="243"/>
      <c r="S757" s="243"/>
      <c r="T757" s="244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5" t="s">
        <v>228</v>
      </c>
      <c r="AU757" s="245" t="s">
        <v>84</v>
      </c>
      <c r="AV757" s="13" t="s">
        <v>82</v>
      </c>
      <c r="AW757" s="13" t="s">
        <v>37</v>
      </c>
      <c r="AX757" s="13" t="s">
        <v>75</v>
      </c>
      <c r="AY757" s="245" t="s">
        <v>137</v>
      </c>
    </row>
    <row r="758" s="14" customFormat="1">
      <c r="A758" s="14"/>
      <c r="B758" s="246"/>
      <c r="C758" s="247"/>
      <c r="D758" s="226" t="s">
        <v>228</v>
      </c>
      <c r="E758" s="248" t="s">
        <v>19</v>
      </c>
      <c r="F758" s="249" t="s">
        <v>1615</v>
      </c>
      <c r="G758" s="247"/>
      <c r="H758" s="250">
        <v>131.55000000000001</v>
      </c>
      <c r="I758" s="251"/>
      <c r="J758" s="247"/>
      <c r="K758" s="247"/>
      <c r="L758" s="252"/>
      <c r="M758" s="253"/>
      <c r="N758" s="254"/>
      <c r="O758" s="254"/>
      <c r="P758" s="254"/>
      <c r="Q758" s="254"/>
      <c r="R758" s="254"/>
      <c r="S758" s="254"/>
      <c r="T758" s="255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256" t="s">
        <v>228</v>
      </c>
      <c r="AU758" s="256" t="s">
        <v>84</v>
      </c>
      <c r="AV758" s="14" t="s">
        <v>84</v>
      </c>
      <c r="AW758" s="14" t="s">
        <v>37</v>
      </c>
      <c r="AX758" s="14" t="s">
        <v>75</v>
      </c>
      <c r="AY758" s="256" t="s">
        <v>137</v>
      </c>
    </row>
    <row r="759" s="13" customFormat="1">
      <c r="A759" s="13"/>
      <c r="B759" s="236"/>
      <c r="C759" s="237"/>
      <c r="D759" s="226" t="s">
        <v>228</v>
      </c>
      <c r="E759" s="238" t="s">
        <v>19</v>
      </c>
      <c r="F759" s="239" t="s">
        <v>1616</v>
      </c>
      <c r="G759" s="237"/>
      <c r="H759" s="238" t="s">
        <v>19</v>
      </c>
      <c r="I759" s="240"/>
      <c r="J759" s="237"/>
      <c r="K759" s="237"/>
      <c r="L759" s="241"/>
      <c r="M759" s="242"/>
      <c r="N759" s="243"/>
      <c r="O759" s="243"/>
      <c r="P759" s="243"/>
      <c r="Q759" s="243"/>
      <c r="R759" s="243"/>
      <c r="S759" s="243"/>
      <c r="T759" s="244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45" t="s">
        <v>228</v>
      </c>
      <c r="AU759" s="245" t="s">
        <v>84</v>
      </c>
      <c r="AV759" s="13" t="s">
        <v>82</v>
      </c>
      <c r="AW759" s="13" t="s">
        <v>37</v>
      </c>
      <c r="AX759" s="13" t="s">
        <v>75</v>
      </c>
      <c r="AY759" s="245" t="s">
        <v>137</v>
      </c>
    </row>
    <row r="760" s="14" customFormat="1">
      <c r="A760" s="14"/>
      <c r="B760" s="246"/>
      <c r="C760" s="247"/>
      <c r="D760" s="226" t="s">
        <v>228</v>
      </c>
      <c r="E760" s="248" t="s">
        <v>19</v>
      </c>
      <c r="F760" s="249" t="s">
        <v>1617</v>
      </c>
      <c r="G760" s="247"/>
      <c r="H760" s="250">
        <v>186.614</v>
      </c>
      <c r="I760" s="251"/>
      <c r="J760" s="247"/>
      <c r="K760" s="247"/>
      <c r="L760" s="252"/>
      <c r="M760" s="253"/>
      <c r="N760" s="254"/>
      <c r="O760" s="254"/>
      <c r="P760" s="254"/>
      <c r="Q760" s="254"/>
      <c r="R760" s="254"/>
      <c r="S760" s="254"/>
      <c r="T760" s="255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56" t="s">
        <v>228</v>
      </c>
      <c r="AU760" s="256" t="s">
        <v>84</v>
      </c>
      <c r="AV760" s="14" t="s">
        <v>84</v>
      </c>
      <c r="AW760" s="14" t="s">
        <v>37</v>
      </c>
      <c r="AX760" s="14" t="s">
        <v>75</v>
      </c>
      <c r="AY760" s="256" t="s">
        <v>137</v>
      </c>
    </row>
    <row r="761" s="14" customFormat="1">
      <c r="A761" s="14"/>
      <c r="B761" s="246"/>
      <c r="C761" s="247"/>
      <c r="D761" s="226" t="s">
        <v>228</v>
      </c>
      <c r="E761" s="248" t="s">
        <v>19</v>
      </c>
      <c r="F761" s="249" t="s">
        <v>1618</v>
      </c>
      <c r="G761" s="247"/>
      <c r="H761" s="250">
        <v>13.41</v>
      </c>
      <c r="I761" s="251"/>
      <c r="J761" s="247"/>
      <c r="K761" s="247"/>
      <c r="L761" s="252"/>
      <c r="M761" s="253"/>
      <c r="N761" s="254"/>
      <c r="O761" s="254"/>
      <c r="P761" s="254"/>
      <c r="Q761" s="254"/>
      <c r="R761" s="254"/>
      <c r="S761" s="254"/>
      <c r="T761" s="255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6" t="s">
        <v>228</v>
      </c>
      <c r="AU761" s="256" t="s">
        <v>84</v>
      </c>
      <c r="AV761" s="14" t="s">
        <v>84</v>
      </c>
      <c r="AW761" s="14" t="s">
        <v>37</v>
      </c>
      <c r="AX761" s="14" t="s">
        <v>75</v>
      </c>
      <c r="AY761" s="256" t="s">
        <v>137</v>
      </c>
    </row>
    <row r="762" s="14" customFormat="1">
      <c r="A762" s="14"/>
      <c r="B762" s="246"/>
      <c r="C762" s="247"/>
      <c r="D762" s="226" t="s">
        <v>228</v>
      </c>
      <c r="E762" s="248" t="s">
        <v>19</v>
      </c>
      <c r="F762" s="249" t="s">
        <v>1619</v>
      </c>
      <c r="G762" s="247"/>
      <c r="H762" s="250">
        <v>7.859</v>
      </c>
      <c r="I762" s="251"/>
      <c r="J762" s="247"/>
      <c r="K762" s="247"/>
      <c r="L762" s="252"/>
      <c r="M762" s="253"/>
      <c r="N762" s="254"/>
      <c r="O762" s="254"/>
      <c r="P762" s="254"/>
      <c r="Q762" s="254"/>
      <c r="R762" s="254"/>
      <c r="S762" s="254"/>
      <c r="T762" s="255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6" t="s">
        <v>228</v>
      </c>
      <c r="AU762" s="256" t="s">
        <v>84</v>
      </c>
      <c r="AV762" s="14" t="s">
        <v>84</v>
      </c>
      <c r="AW762" s="14" t="s">
        <v>37</v>
      </c>
      <c r="AX762" s="14" t="s">
        <v>75</v>
      </c>
      <c r="AY762" s="256" t="s">
        <v>137</v>
      </c>
    </row>
    <row r="763" s="14" customFormat="1">
      <c r="A763" s="14"/>
      <c r="B763" s="246"/>
      <c r="C763" s="247"/>
      <c r="D763" s="226" t="s">
        <v>228</v>
      </c>
      <c r="E763" s="248" t="s">
        <v>19</v>
      </c>
      <c r="F763" s="249" t="s">
        <v>1620</v>
      </c>
      <c r="G763" s="247"/>
      <c r="H763" s="250">
        <v>-2.2229999999999999</v>
      </c>
      <c r="I763" s="251"/>
      <c r="J763" s="247"/>
      <c r="K763" s="247"/>
      <c r="L763" s="252"/>
      <c r="M763" s="253"/>
      <c r="N763" s="254"/>
      <c r="O763" s="254"/>
      <c r="P763" s="254"/>
      <c r="Q763" s="254"/>
      <c r="R763" s="254"/>
      <c r="S763" s="254"/>
      <c r="T763" s="25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6" t="s">
        <v>228</v>
      </c>
      <c r="AU763" s="256" t="s">
        <v>84</v>
      </c>
      <c r="AV763" s="14" t="s">
        <v>84</v>
      </c>
      <c r="AW763" s="14" t="s">
        <v>37</v>
      </c>
      <c r="AX763" s="14" t="s">
        <v>75</v>
      </c>
      <c r="AY763" s="256" t="s">
        <v>137</v>
      </c>
    </row>
    <row r="764" s="13" customFormat="1">
      <c r="A764" s="13"/>
      <c r="B764" s="236"/>
      <c r="C764" s="237"/>
      <c r="D764" s="226" t="s">
        <v>228</v>
      </c>
      <c r="E764" s="238" t="s">
        <v>19</v>
      </c>
      <c r="F764" s="239" t="s">
        <v>1621</v>
      </c>
      <c r="G764" s="237"/>
      <c r="H764" s="238" t="s">
        <v>19</v>
      </c>
      <c r="I764" s="240"/>
      <c r="J764" s="237"/>
      <c r="K764" s="237"/>
      <c r="L764" s="241"/>
      <c r="M764" s="242"/>
      <c r="N764" s="243"/>
      <c r="O764" s="243"/>
      <c r="P764" s="243"/>
      <c r="Q764" s="243"/>
      <c r="R764" s="243"/>
      <c r="S764" s="243"/>
      <c r="T764" s="24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228</v>
      </c>
      <c r="AU764" s="245" t="s">
        <v>84</v>
      </c>
      <c r="AV764" s="13" t="s">
        <v>82</v>
      </c>
      <c r="AW764" s="13" t="s">
        <v>37</v>
      </c>
      <c r="AX764" s="13" t="s">
        <v>75</v>
      </c>
      <c r="AY764" s="245" t="s">
        <v>137</v>
      </c>
    </row>
    <row r="765" s="14" customFormat="1">
      <c r="A765" s="14"/>
      <c r="B765" s="246"/>
      <c r="C765" s="247"/>
      <c r="D765" s="226" t="s">
        <v>228</v>
      </c>
      <c r="E765" s="248" t="s">
        <v>19</v>
      </c>
      <c r="F765" s="249" t="s">
        <v>1622</v>
      </c>
      <c r="G765" s="247"/>
      <c r="H765" s="250">
        <v>68.573999999999998</v>
      </c>
      <c r="I765" s="251"/>
      <c r="J765" s="247"/>
      <c r="K765" s="247"/>
      <c r="L765" s="252"/>
      <c r="M765" s="253"/>
      <c r="N765" s="254"/>
      <c r="O765" s="254"/>
      <c r="P765" s="254"/>
      <c r="Q765" s="254"/>
      <c r="R765" s="254"/>
      <c r="S765" s="254"/>
      <c r="T765" s="25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6" t="s">
        <v>228</v>
      </c>
      <c r="AU765" s="256" t="s">
        <v>84</v>
      </c>
      <c r="AV765" s="14" t="s">
        <v>84</v>
      </c>
      <c r="AW765" s="14" t="s">
        <v>37</v>
      </c>
      <c r="AX765" s="14" t="s">
        <v>75</v>
      </c>
      <c r="AY765" s="256" t="s">
        <v>137</v>
      </c>
    </row>
    <row r="766" s="14" customFormat="1">
      <c r="A766" s="14"/>
      <c r="B766" s="246"/>
      <c r="C766" s="247"/>
      <c r="D766" s="226" t="s">
        <v>228</v>
      </c>
      <c r="E766" s="248" t="s">
        <v>19</v>
      </c>
      <c r="F766" s="249" t="s">
        <v>1623</v>
      </c>
      <c r="G766" s="247"/>
      <c r="H766" s="250">
        <v>1.044</v>
      </c>
      <c r="I766" s="251"/>
      <c r="J766" s="247"/>
      <c r="K766" s="247"/>
      <c r="L766" s="252"/>
      <c r="M766" s="253"/>
      <c r="N766" s="254"/>
      <c r="O766" s="254"/>
      <c r="P766" s="254"/>
      <c r="Q766" s="254"/>
      <c r="R766" s="254"/>
      <c r="S766" s="254"/>
      <c r="T766" s="255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6" t="s">
        <v>228</v>
      </c>
      <c r="AU766" s="256" t="s">
        <v>84</v>
      </c>
      <c r="AV766" s="14" t="s">
        <v>84</v>
      </c>
      <c r="AW766" s="14" t="s">
        <v>37</v>
      </c>
      <c r="AX766" s="14" t="s">
        <v>75</v>
      </c>
      <c r="AY766" s="256" t="s">
        <v>137</v>
      </c>
    </row>
    <row r="767" s="13" customFormat="1">
      <c r="A767" s="13"/>
      <c r="B767" s="236"/>
      <c r="C767" s="237"/>
      <c r="D767" s="226" t="s">
        <v>228</v>
      </c>
      <c r="E767" s="238" t="s">
        <v>19</v>
      </c>
      <c r="F767" s="239" t="s">
        <v>1624</v>
      </c>
      <c r="G767" s="237"/>
      <c r="H767" s="238" t="s">
        <v>19</v>
      </c>
      <c r="I767" s="240"/>
      <c r="J767" s="237"/>
      <c r="K767" s="237"/>
      <c r="L767" s="241"/>
      <c r="M767" s="242"/>
      <c r="N767" s="243"/>
      <c r="O767" s="243"/>
      <c r="P767" s="243"/>
      <c r="Q767" s="243"/>
      <c r="R767" s="243"/>
      <c r="S767" s="243"/>
      <c r="T767" s="244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5" t="s">
        <v>228</v>
      </c>
      <c r="AU767" s="245" t="s">
        <v>84</v>
      </c>
      <c r="AV767" s="13" t="s">
        <v>82</v>
      </c>
      <c r="AW767" s="13" t="s">
        <v>37</v>
      </c>
      <c r="AX767" s="13" t="s">
        <v>75</v>
      </c>
      <c r="AY767" s="245" t="s">
        <v>137</v>
      </c>
    </row>
    <row r="768" s="14" customFormat="1">
      <c r="A768" s="14"/>
      <c r="B768" s="246"/>
      <c r="C768" s="247"/>
      <c r="D768" s="226" t="s">
        <v>228</v>
      </c>
      <c r="E768" s="248" t="s">
        <v>19</v>
      </c>
      <c r="F768" s="249" t="s">
        <v>1625</v>
      </c>
      <c r="G768" s="247"/>
      <c r="H768" s="250">
        <v>22.358000000000001</v>
      </c>
      <c r="I768" s="251"/>
      <c r="J768" s="247"/>
      <c r="K768" s="247"/>
      <c r="L768" s="252"/>
      <c r="M768" s="253"/>
      <c r="N768" s="254"/>
      <c r="O768" s="254"/>
      <c r="P768" s="254"/>
      <c r="Q768" s="254"/>
      <c r="R768" s="254"/>
      <c r="S768" s="254"/>
      <c r="T768" s="255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6" t="s">
        <v>228</v>
      </c>
      <c r="AU768" s="256" t="s">
        <v>84</v>
      </c>
      <c r="AV768" s="14" t="s">
        <v>84</v>
      </c>
      <c r="AW768" s="14" t="s">
        <v>37</v>
      </c>
      <c r="AX768" s="14" t="s">
        <v>75</v>
      </c>
      <c r="AY768" s="256" t="s">
        <v>137</v>
      </c>
    </row>
    <row r="769" s="13" customFormat="1">
      <c r="A769" s="13"/>
      <c r="B769" s="236"/>
      <c r="C769" s="237"/>
      <c r="D769" s="226" t="s">
        <v>228</v>
      </c>
      <c r="E769" s="238" t="s">
        <v>19</v>
      </c>
      <c r="F769" s="239" t="s">
        <v>1626</v>
      </c>
      <c r="G769" s="237"/>
      <c r="H769" s="238" t="s">
        <v>19</v>
      </c>
      <c r="I769" s="240"/>
      <c r="J769" s="237"/>
      <c r="K769" s="237"/>
      <c r="L769" s="241"/>
      <c r="M769" s="242"/>
      <c r="N769" s="243"/>
      <c r="O769" s="243"/>
      <c r="P769" s="243"/>
      <c r="Q769" s="243"/>
      <c r="R769" s="243"/>
      <c r="S769" s="243"/>
      <c r="T769" s="244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5" t="s">
        <v>228</v>
      </c>
      <c r="AU769" s="245" t="s">
        <v>84</v>
      </c>
      <c r="AV769" s="13" t="s">
        <v>82</v>
      </c>
      <c r="AW769" s="13" t="s">
        <v>37</v>
      </c>
      <c r="AX769" s="13" t="s">
        <v>75</v>
      </c>
      <c r="AY769" s="245" t="s">
        <v>137</v>
      </c>
    </row>
    <row r="770" s="14" customFormat="1">
      <c r="A770" s="14"/>
      <c r="B770" s="246"/>
      <c r="C770" s="247"/>
      <c r="D770" s="226" t="s">
        <v>228</v>
      </c>
      <c r="E770" s="248" t="s">
        <v>19</v>
      </c>
      <c r="F770" s="249" t="s">
        <v>1627</v>
      </c>
      <c r="G770" s="247"/>
      <c r="H770" s="250">
        <v>34.298999999999999</v>
      </c>
      <c r="I770" s="251"/>
      <c r="J770" s="247"/>
      <c r="K770" s="247"/>
      <c r="L770" s="252"/>
      <c r="M770" s="253"/>
      <c r="N770" s="254"/>
      <c r="O770" s="254"/>
      <c r="P770" s="254"/>
      <c r="Q770" s="254"/>
      <c r="R770" s="254"/>
      <c r="S770" s="254"/>
      <c r="T770" s="255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6" t="s">
        <v>228</v>
      </c>
      <c r="AU770" s="256" t="s">
        <v>84</v>
      </c>
      <c r="AV770" s="14" t="s">
        <v>84</v>
      </c>
      <c r="AW770" s="14" t="s">
        <v>37</v>
      </c>
      <c r="AX770" s="14" t="s">
        <v>75</v>
      </c>
      <c r="AY770" s="256" t="s">
        <v>137</v>
      </c>
    </row>
    <row r="771" s="13" customFormat="1">
      <c r="A771" s="13"/>
      <c r="B771" s="236"/>
      <c r="C771" s="237"/>
      <c r="D771" s="226" t="s">
        <v>228</v>
      </c>
      <c r="E771" s="238" t="s">
        <v>19</v>
      </c>
      <c r="F771" s="239" t="s">
        <v>1628</v>
      </c>
      <c r="G771" s="237"/>
      <c r="H771" s="238" t="s">
        <v>19</v>
      </c>
      <c r="I771" s="240"/>
      <c r="J771" s="237"/>
      <c r="K771" s="237"/>
      <c r="L771" s="241"/>
      <c r="M771" s="242"/>
      <c r="N771" s="243"/>
      <c r="O771" s="243"/>
      <c r="P771" s="243"/>
      <c r="Q771" s="243"/>
      <c r="R771" s="243"/>
      <c r="S771" s="243"/>
      <c r="T771" s="244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5" t="s">
        <v>228</v>
      </c>
      <c r="AU771" s="245" t="s">
        <v>84</v>
      </c>
      <c r="AV771" s="13" t="s">
        <v>82</v>
      </c>
      <c r="AW771" s="13" t="s">
        <v>37</v>
      </c>
      <c r="AX771" s="13" t="s">
        <v>75</v>
      </c>
      <c r="AY771" s="245" t="s">
        <v>137</v>
      </c>
    </row>
    <row r="772" s="14" customFormat="1">
      <c r="A772" s="14"/>
      <c r="B772" s="246"/>
      <c r="C772" s="247"/>
      <c r="D772" s="226" t="s">
        <v>228</v>
      </c>
      <c r="E772" s="248" t="s">
        <v>19</v>
      </c>
      <c r="F772" s="249" t="s">
        <v>1629</v>
      </c>
      <c r="G772" s="247"/>
      <c r="H772" s="250">
        <v>14.725</v>
      </c>
      <c r="I772" s="251"/>
      <c r="J772" s="247"/>
      <c r="K772" s="247"/>
      <c r="L772" s="252"/>
      <c r="M772" s="253"/>
      <c r="N772" s="254"/>
      <c r="O772" s="254"/>
      <c r="P772" s="254"/>
      <c r="Q772" s="254"/>
      <c r="R772" s="254"/>
      <c r="S772" s="254"/>
      <c r="T772" s="255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6" t="s">
        <v>228</v>
      </c>
      <c r="AU772" s="256" t="s">
        <v>84</v>
      </c>
      <c r="AV772" s="14" t="s">
        <v>84</v>
      </c>
      <c r="AW772" s="14" t="s">
        <v>37</v>
      </c>
      <c r="AX772" s="14" t="s">
        <v>75</v>
      </c>
      <c r="AY772" s="256" t="s">
        <v>137</v>
      </c>
    </row>
    <row r="773" s="13" customFormat="1">
      <c r="A773" s="13"/>
      <c r="B773" s="236"/>
      <c r="C773" s="237"/>
      <c r="D773" s="226" t="s">
        <v>228</v>
      </c>
      <c r="E773" s="238" t="s">
        <v>19</v>
      </c>
      <c r="F773" s="239" t="s">
        <v>1630</v>
      </c>
      <c r="G773" s="237"/>
      <c r="H773" s="238" t="s">
        <v>19</v>
      </c>
      <c r="I773" s="240"/>
      <c r="J773" s="237"/>
      <c r="K773" s="237"/>
      <c r="L773" s="241"/>
      <c r="M773" s="242"/>
      <c r="N773" s="243"/>
      <c r="O773" s="243"/>
      <c r="P773" s="243"/>
      <c r="Q773" s="243"/>
      <c r="R773" s="243"/>
      <c r="S773" s="243"/>
      <c r="T773" s="244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5" t="s">
        <v>228</v>
      </c>
      <c r="AU773" s="245" t="s">
        <v>84</v>
      </c>
      <c r="AV773" s="13" t="s">
        <v>82</v>
      </c>
      <c r="AW773" s="13" t="s">
        <v>37</v>
      </c>
      <c r="AX773" s="13" t="s">
        <v>75</v>
      </c>
      <c r="AY773" s="245" t="s">
        <v>137</v>
      </c>
    </row>
    <row r="774" s="14" customFormat="1">
      <c r="A774" s="14"/>
      <c r="B774" s="246"/>
      <c r="C774" s="247"/>
      <c r="D774" s="226" t="s">
        <v>228</v>
      </c>
      <c r="E774" s="248" t="s">
        <v>19</v>
      </c>
      <c r="F774" s="249" t="s">
        <v>1631</v>
      </c>
      <c r="G774" s="247"/>
      <c r="H774" s="250">
        <v>50.310000000000002</v>
      </c>
      <c r="I774" s="251"/>
      <c r="J774" s="247"/>
      <c r="K774" s="247"/>
      <c r="L774" s="252"/>
      <c r="M774" s="253"/>
      <c r="N774" s="254"/>
      <c r="O774" s="254"/>
      <c r="P774" s="254"/>
      <c r="Q774" s="254"/>
      <c r="R774" s="254"/>
      <c r="S774" s="254"/>
      <c r="T774" s="255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6" t="s">
        <v>228</v>
      </c>
      <c r="AU774" s="256" t="s">
        <v>84</v>
      </c>
      <c r="AV774" s="14" t="s">
        <v>84</v>
      </c>
      <c r="AW774" s="14" t="s">
        <v>37</v>
      </c>
      <c r="AX774" s="14" t="s">
        <v>75</v>
      </c>
      <c r="AY774" s="256" t="s">
        <v>137</v>
      </c>
    </row>
    <row r="775" s="13" customFormat="1">
      <c r="A775" s="13"/>
      <c r="B775" s="236"/>
      <c r="C775" s="237"/>
      <c r="D775" s="226" t="s">
        <v>228</v>
      </c>
      <c r="E775" s="238" t="s">
        <v>19</v>
      </c>
      <c r="F775" s="239" t="s">
        <v>1632</v>
      </c>
      <c r="G775" s="237"/>
      <c r="H775" s="238" t="s">
        <v>19</v>
      </c>
      <c r="I775" s="240"/>
      <c r="J775" s="237"/>
      <c r="K775" s="237"/>
      <c r="L775" s="241"/>
      <c r="M775" s="242"/>
      <c r="N775" s="243"/>
      <c r="O775" s="243"/>
      <c r="P775" s="243"/>
      <c r="Q775" s="243"/>
      <c r="R775" s="243"/>
      <c r="S775" s="243"/>
      <c r="T775" s="24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5" t="s">
        <v>228</v>
      </c>
      <c r="AU775" s="245" t="s">
        <v>84</v>
      </c>
      <c r="AV775" s="13" t="s">
        <v>82</v>
      </c>
      <c r="AW775" s="13" t="s">
        <v>37</v>
      </c>
      <c r="AX775" s="13" t="s">
        <v>75</v>
      </c>
      <c r="AY775" s="245" t="s">
        <v>137</v>
      </c>
    </row>
    <row r="776" s="14" customFormat="1">
      <c r="A776" s="14"/>
      <c r="B776" s="246"/>
      <c r="C776" s="247"/>
      <c r="D776" s="226" t="s">
        <v>228</v>
      </c>
      <c r="E776" s="248" t="s">
        <v>19</v>
      </c>
      <c r="F776" s="249" t="s">
        <v>1633</v>
      </c>
      <c r="G776" s="247"/>
      <c r="H776" s="250">
        <v>17.675000000000001</v>
      </c>
      <c r="I776" s="251"/>
      <c r="J776" s="247"/>
      <c r="K776" s="247"/>
      <c r="L776" s="252"/>
      <c r="M776" s="253"/>
      <c r="N776" s="254"/>
      <c r="O776" s="254"/>
      <c r="P776" s="254"/>
      <c r="Q776" s="254"/>
      <c r="R776" s="254"/>
      <c r="S776" s="254"/>
      <c r="T776" s="25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6" t="s">
        <v>228</v>
      </c>
      <c r="AU776" s="256" t="s">
        <v>84</v>
      </c>
      <c r="AV776" s="14" t="s">
        <v>84</v>
      </c>
      <c r="AW776" s="14" t="s">
        <v>37</v>
      </c>
      <c r="AX776" s="14" t="s">
        <v>75</v>
      </c>
      <c r="AY776" s="256" t="s">
        <v>137</v>
      </c>
    </row>
    <row r="777" s="13" customFormat="1">
      <c r="A777" s="13"/>
      <c r="B777" s="236"/>
      <c r="C777" s="237"/>
      <c r="D777" s="226" t="s">
        <v>228</v>
      </c>
      <c r="E777" s="238" t="s">
        <v>19</v>
      </c>
      <c r="F777" s="239" t="s">
        <v>1634</v>
      </c>
      <c r="G777" s="237"/>
      <c r="H777" s="238" t="s">
        <v>19</v>
      </c>
      <c r="I777" s="240"/>
      <c r="J777" s="237"/>
      <c r="K777" s="237"/>
      <c r="L777" s="241"/>
      <c r="M777" s="242"/>
      <c r="N777" s="243"/>
      <c r="O777" s="243"/>
      <c r="P777" s="243"/>
      <c r="Q777" s="243"/>
      <c r="R777" s="243"/>
      <c r="S777" s="243"/>
      <c r="T777" s="24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5" t="s">
        <v>228</v>
      </c>
      <c r="AU777" s="245" t="s">
        <v>84</v>
      </c>
      <c r="AV777" s="13" t="s">
        <v>82</v>
      </c>
      <c r="AW777" s="13" t="s">
        <v>37</v>
      </c>
      <c r="AX777" s="13" t="s">
        <v>75</v>
      </c>
      <c r="AY777" s="245" t="s">
        <v>137</v>
      </c>
    </row>
    <row r="778" s="14" customFormat="1">
      <c r="A778" s="14"/>
      <c r="B778" s="246"/>
      <c r="C778" s="247"/>
      <c r="D778" s="226" t="s">
        <v>228</v>
      </c>
      <c r="E778" s="248" t="s">
        <v>19</v>
      </c>
      <c r="F778" s="249" t="s">
        <v>1635</v>
      </c>
      <c r="G778" s="247"/>
      <c r="H778" s="250">
        <v>44.329999999999998</v>
      </c>
      <c r="I778" s="251"/>
      <c r="J778" s="247"/>
      <c r="K778" s="247"/>
      <c r="L778" s="252"/>
      <c r="M778" s="253"/>
      <c r="N778" s="254"/>
      <c r="O778" s="254"/>
      <c r="P778" s="254"/>
      <c r="Q778" s="254"/>
      <c r="R778" s="254"/>
      <c r="S778" s="254"/>
      <c r="T778" s="25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6" t="s">
        <v>228</v>
      </c>
      <c r="AU778" s="256" t="s">
        <v>84</v>
      </c>
      <c r="AV778" s="14" t="s">
        <v>84</v>
      </c>
      <c r="AW778" s="14" t="s">
        <v>37</v>
      </c>
      <c r="AX778" s="14" t="s">
        <v>75</v>
      </c>
      <c r="AY778" s="256" t="s">
        <v>137</v>
      </c>
    </row>
    <row r="779" s="13" customFormat="1">
      <c r="A779" s="13"/>
      <c r="B779" s="236"/>
      <c r="C779" s="237"/>
      <c r="D779" s="226" t="s">
        <v>228</v>
      </c>
      <c r="E779" s="238" t="s">
        <v>19</v>
      </c>
      <c r="F779" s="239" t="s">
        <v>1636</v>
      </c>
      <c r="G779" s="237"/>
      <c r="H779" s="238" t="s">
        <v>19</v>
      </c>
      <c r="I779" s="240"/>
      <c r="J779" s="237"/>
      <c r="K779" s="237"/>
      <c r="L779" s="241"/>
      <c r="M779" s="242"/>
      <c r="N779" s="243"/>
      <c r="O779" s="243"/>
      <c r="P779" s="243"/>
      <c r="Q779" s="243"/>
      <c r="R779" s="243"/>
      <c r="S779" s="243"/>
      <c r="T779" s="244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5" t="s">
        <v>228</v>
      </c>
      <c r="AU779" s="245" t="s">
        <v>84</v>
      </c>
      <c r="AV779" s="13" t="s">
        <v>82</v>
      </c>
      <c r="AW779" s="13" t="s">
        <v>37</v>
      </c>
      <c r="AX779" s="13" t="s">
        <v>75</v>
      </c>
      <c r="AY779" s="245" t="s">
        <v>137</v>
      </c>
    </row>
    <row r="780" s="14" customFormat="1">
      <c r="A780" s="14"/>
      <c r="B780" s="246"/>
      <c r="C780" s="247"/>
      <c r="D780" s="226" t="s">
        <v>228</v>
      </c>
      <c r="E780" s="248" t="s">
        <v>19</v>
      </c>
      <c r="F780" s="249" t="s">
        <v>1637</v>
      </c>
      <c r="G780" s="247"/>
      <c r="H780" s="250">
        <v>22.100000000000001</v>
      </c>
      <c r="I780" s="251"/>
      <c r="J780" s="247"/>
      <c r="K780" s="247"/>
      <c r="L780" s="252"/>
      <c r="M780" s="253"/>
      <c r="N780" s="254"/>
      <c r="O780" s="254"/>
      <c r="P780" s="254"/>
      <c r="Q780" s="254"/>
      <c r="R780" s="254"/>
      <c r="S780" s="254"/>
      <c r="T780" s="255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6" t="s">
        <v>228</v>
      </c>
      <c r="AU780" s="256" t="s">
        <v>84</v>
      </c>
      <c r="AV780" s="14" t="s">
        <v>84</v>
      </c>
      <c r="AW780" s="14" t="s">
        <v>37</v>
      </c>
      <c r="AX780" s="14" t="s">
        <v>75</v>
      </c>
      <c r="AY780" s="256" t="s">
        <v>137</v>
      </c>
    </row>
    <row r="781" s="13" customFormat="1">
      <c r="A781" s="13"/>
      <c r="B781" s="236"/>
      <c r="C781" s="237"/>
      <c r="D781" s="226" t="s">
        <v>228</v>
      </c>
      <c r="E781" s="238" t="s">
        <v>19</v>
      </c>
      <c r="F781" s="239" t="s">
        <v>1638</v>
      </c>
      <c r="G781" s="237"/>
      <c r="H781" s="238" t="s">
        <v>19</v>
      </c>
      <c r="I781" s="240"/>
      <c r="J781" s="237"/>
      <c r="K781" s="237"/>
      <c r="L781" s="241"/>
      <c r="M781" s="242"/>
      <c r="N781" s="243"/>
      <c r="O781" s="243"/>
      <c r="P781" s="243"/>
      <c r="Q781" s="243"/>
      <c r="R781" s="243"/>
      <c r="S781" s="243"/>
      <c r="T781" s="244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5" t="s">
        <v>228</v>
      </c>
      <c r="AU781" s="245" t="s">
        <v>84</v>
      </c>
      <c r="AV781" s="13" t="s">
        <v>82</v>
      </c>
      <c r="AW781" s="13" t="s">
        <v>37</v>
      </c>
      <c r="AX781" s="13" t="s">
        <v>75</v>
      </c>
      <c r="AY781" s="245" t="s">
        <v>137</v>
      </c>
    </row>
    <row r="782" s="14" customFormat="1">
      <c r="A782" s="14"/>
      <c r="B782" s="246"/>
      <c r="C782" s="247"/>
      <c r="D782" s="226" t="s">
        <v>228</v>
      </c>
      <c r="E782" s="248" t="s">
        <v>19</v>
      </c>
      <c r="F782" s="249" t="s">
        <v>1639</v>
      </c>
      <c r="G782" s="247"/>
      <c r="H782" s="250">
        <v>48.229999999999997</v>
      </c>
      <c r="I782" s="251"/>
      <c r="J782" s="247"/>
      <c r="K782" s="247"/>
      <c r="L782" s="252"/>
      <c r="M782" s="253"/>
      <c r="N782" s="254"/>
      <c r="O782" s="254"/>
      <c r="P782" s="254"/>
      <c r="Q782" s="254"/>
      <c r="R782" s="254"/>
      <c r="S782" s="254"/>
      <c r="T782" s="255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6" t="s">
        <v>228</v>
      </c>
      <c r="AU782" s="256" t="s">
        <v>84</v>
      </c>
      <c r="AV782" s="14" t="s">
        <v>84</v>
      </c>
      <c r="AW782" s="14" t="s">
        <v>37</v>
      </c>
      <c r="AX782" s="14" t="s">
        <v>75</v>
      </c>
      <c r="AY782" s="256" t="s">
        <v>137</v>
      </c>
    </row>
    <row r="783" s="13" customFormat="1">
      <c r="A783" s="13"/>
      <c r="B783" s="236"/>
      <c r="C783" s="237"/>
      <c r="D783" s="226" t="s">
        <v>228</v>
      </c>
      <c r="E783" s="238" t="s">
        <v>19</v>
      </c>
      <c r="F783" s="239" t="s">
        <v>1641</v>
      </c>
      <c r="G783" s="237"/>
      <c r="H783" s="238" t="s">
        <v>19</v>
      </c>
      <c r="I783" s="240"/>
      <c r="J783" s="237"/>
      <c r="K783" s="237"/>
      <c r="L783" s="241"/>
      <c r="M783" s="242"/>
      <c r="N783" s="243"/>
      <c r="O783" s="243"/>
      <c r="P783" s="243"/>
      <c r="Q783" s="243"/>
      <c r="R783" s="243"/>
      <c r="S783" s="243"/>
      <c r="T783" s="244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5" t="s">
        <v>228</v>
      </c>
      <c r="AU783" s="245" t="s">
        <v>84</v>
      </c>
      <c r="AV783" s="13" t="s">
        <v>82</v>
      </c>
      <c r="AW783" s="13" t="s">
        <v>37</v>
      </c>
      <c r="AX783" s="13" t="s">
        <v>75</v>
      </c>
      <c r="AY783" s="245" t="s">
        <v>137</v>
      </c>
    </row>
    <row r="784" s="14" customFormat="1">
      <c r="A784" s="14"/>
      <c r="B784" s="246"/>
      <c r="C784" s="247"/>
      <c r="D784" s="226" t="s">
        <v>228</v>
      </c>
      <c r="E784" s="248" t="s">
        <v>19</v>
      </c>
      <c r="F784" s="249" t="s">
        <v>1642</v>
      </c>
      <c r="G784" s="247"/>
      <c r="H784" s="250">
        <v>13.65</v>
      </c>
      <c r="I784" s="251"/>
      <c r="J784" s="247"/>
      <c r="K784" s="247"/>
      <c r="L784" s="252"/>
      <c r="M784" s="253"/>
      <c r="N784" s="254"/>
      <c r="O784" s="254"/>
      <c r="P784" s="254"/>
      <c r="Q784" s="254"/>
      <c r="R784" s="254"/>
      <c r="S784" s="254"/>
      <c r="T784" s="255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6" t="s">
        <v>228</v>
      </c>
      <c r="AU784" s="256" t="s">
        <v>84</v>
      </c>
      <c r="AV784" s="14" t="s">
        <v>84</v>
      </c>
      <c r="AW784" s="14" t="s">
        <v>37</v>
      </c>
      <c r="AX784" s="14" t="s">
        <v>75</v>
      </c>
      <c r="AY784" s="256" t="s">
        <v>137</v>
      </c>
    </row>
    <row r="785" s="13" customFormat="1">
      <c r="A785" s="13"/>
      <c r="B785" s="236"/>
      <c r="C785" s="237"/>
      <c r="D785" s="226" t="s">
        <v>228</v>
      </c>
      <c r="E785" s="238" t="s">
        <v>19</v>
      </c>
      <c r="F785" s="239" t="s">
        <v>1643</v>
      </c>
      <c r="G785" s="237"/>
      <c r="H785" s="238" t="s">
        <v>19</v>
      </c>
      <c r="I785" s="240"/>
      <c r="J785" s="237"/>
      <c r="K785" s="237"/>
      <c r="L785" s="241"/>
      <c r="M785" s="242"/>
      <c r="N785" s="243"/>
      <c r="O785" s="243"/>
      <c r="P785" s="243"/>
      <c r="Q785" s="243"/>
      <c r="R785" s="243"/>
      <c r="S785" s="243"/>
      <c r="T785" s="244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5" t="s">
        <v>228</v>
      </c>
      <c r="AU785" s="245" t="s">
        <v>84</v>
      </c>
      <c r="AV785" s="13" t="s">
        <v>82</v>
      </c>
      <c r="AW785" s="13" t="s">
        <v>37</v>
      </c>
      <c r="AX785" s="13" t="s">
        <v>75</v>
      </c>
      <c r="AY785" s="245" t="s">
        <v>137</v>
      </c>
    </row>
    <row r="786" s="14" customFormat="1">
      <c r="A786" s="14"/>
      <c r="B786" s="246"/>
      <c r="C786" s="247"/>
      <c r="D786" s="226" t="s">
        <v>228</v>
      </c>
      <c r="E786" s="248" t="s">
        <v>19</v>
      </c>
      <c r="F786" s="249" t="s">
        <v>1644</v>
      </c>
      <c r="G786" s="247"/>
      <c r="H786" s="250">
        <v>6.96</v>
      </c>
      <c r="I786" s="251"/>
      <c r="J786" s="247"/>
      <c r="K786" s="247"/>
      <c r="L786" s="252"/>
      <c r="M786" s="253"/>
      <c r="N786" s="254"/>
      <c r="O786" s="254"/>
      <c r="P786" s="254"/>
      <c r="Q786" s="254"/>
      <c r="R786" s="254"/>
      <c r="S786" s="254"/>
      <c r="T786" s="255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6" t="s">
        <v>228</v>
      </c>
      <c r="AU786" s="256" t="s">
        <v>84</v>
      </c>
      <c r="AV786" s="14" t="s">
        <v>84</v>
      </c>
      <c r="AW786" s="14" t="s">
        <v>37</v>
      </c>
      <c r="AX786" s="14" t="s">
        <v>75</v>
      </c>
      <c r="AY786" s="256" t="s">
        <v>137</v>
      </c>
    </row>
    <row r="787" s="13" customFormat="1">
      <c r="A787" s="13"/>
      <c r="B787" s="236"/>
      <c r="C787" s="237"/>
      <c r="D787" s="226" t="s">
        <v>228</v>
      </c>
      <c r="E787" s="238" t="s">
        <v>19</v>
      </c>
      <c r="F787" s="239" t="s">
        <v>1645</v>
      </c>
      <c r="G787" s="237"/>
      <c r="H787" s="238" t="s">
        <v>19</v>
      </c>
      <c r="I787" s="240"/>
      <c r="J787" s="237"/>
      <c r="K787" s="237"/>
      <c r="L787" s="241"/>
      <c r="M787" s="242"/>
      <c r="N787" s="243"/>
      <c r="O787" s="243"/>
      <c r="P787" s="243"/>
      <c r="Q787" s="243"/>
      <c r="R787" s="243"/>
      <c r="S787" s="243"/>
      <c r="T787" s="244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5" t="s">
        <v>228</v>
      </c>
      <c r="AU787" s="245" t="s">
        <v>84</v>
      </c>
      <c r="AV787" s="13" t="s">
        <v>82</v>
      </c>
      <c r="AW787" s="13" t="s">
        <v>37</v>
      </c>
      <c r="AX787" s="13" t="s">
        <v>75</v>
      </c>
      <c r="AY787" s="245" t="s">
        <v>137</v>
      </c>
    </row>
    <row r="788" s="14" customFormat="1">
      <c r="A788" s="14"/>
      <c r="B788" s="246"/>
      <c r="C788" s="247"/>
      <c r="D788" s="226" t="s">
        <v>228</v>
      </c>
      <c r="E788" s="248" t="s">
        <v>19</v>
      </c>
      <c r="F788" s="249" t="s">
        <v>1646</v>
      </c>
      <c r="G788" s="247"/>
      <c r="H788" s="250">
        <v>7.54</v>
      </c>
      <c r="I788" s="251"/>
      <c r="J788" s="247"/>
      <c r="K788" s="247"/>
      <c r="L788" s="252"/>
      <c r="M788" s="253"/>
      <c r="N788" s="254"/>
      <c r="O788" s="254"/>
      <c r="P788" s="254"/>
      <c r="Q788" s="254"/>
      <c r="R788" s="254"/>
      <c r="S788" s="254"/>
      <c r="T788" s="255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6" t="s">
        <v>228</v>
      </c>
      <c r="AU788" s="256" t="s">
        <v>84</v>
      </c>
      <c r="AV788" s="14" t="s">
        <v>84</v>
      </c>
      <c r="AW788" s="14" t="s">
        <v>37</v>
      </c>
      <c r="AX788" s="14" t="s">
        <v>75</v>
      </c>
      <c r="AY788" s="256" t="s">
        <v>137</v>
      </c>
    </row>
    <row r="789" s="13" customFormat="1">
      <c r="A789" s="13"/>
      <c r="B789" s="236"/>
      <c r="C789" s="237"/>
      <c r="D789" s="226" t="s">
        <v>228</v>
      </c>
      <c r="E789" s="238" t="s">
        <v>19</v>
      </c>
      <c r="F789" s="239" t="s">
        <v>1647</v>
      </c>
      <c r="G789" s="237"/>
      <c r="H789" s="238" t="s">
        <v>19</v>
      </c>
      <c r="I789" s="240"/>
      <c r="J789" s="237"/>
      <c r="K789" s="237"/>
      <c r="L789" s="241"/>
      <c r="M789" s="242"/>
      <c r="N789" s="243"/>
      <c r="O789" s="243"/>
      <c r="P789" s="243"/>
      <c r="Q789" s="243"/>
      <c r="R789" s="243"/>
      <c r="S789" s="243"/>
      <c r="T789" s="244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5" t="s">
        <v>228</v>
      </c>
      <c r="AU789" s="245" t="s">
        <v>84</v>
      </c>
      <c r="AV789" s="13" t="s">
        <v>82</v>
      </c>
      <c r="AW789" s="13" t="s">
        <v>37</v>
      </c>
      <c r="AX789" s="13" t="s">
        <v>75</v>
      </c>
      <c r="AY789" s="245" t="s">
        <v>137</v>
      </c>
    </row>
    <row r="790" s="14" customFormat="1">
      <c r="A790" s="14"/>
      <c r="B790" s="246"/>
      <c r="C790" s="247"/>
      <c r="D790" s="226" t="s">
        <v>228</v>
      </c>
      <c r="E790" s="248" t="s">
        <v>19</v>
      </c>
      <c r="F790" s="249" t="s">
        <v>1648</v>
      </c>
      <c r="G790" s="247"/>
      <c r="H790" s="250">
        <v>11.550000000000001</v>
      </c>
      <c r="I790" s="251"/>
      <c r="J790" s="247"/>
      <c r="K790" s="247"/>
      <c r="L790" s="252"/>
      <c r="M790" s="253"/>
      <c r="N790" s="254"/>
      <c r="O790" s="254"/>
      <c r="P790" s="254"/>
      <c r="Q790" s="254"/>
      <c r="R790" s="254"/>
      <c r="S790" s="254"/>
      <c r="T790" s="255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6" t="s">
        <v>228</v>
      </c>
      <c r="AU790" s="256" t="s">
        <v>84</v>
      </c>
      <c r="AV790" s="14" t="s">
        <v>84</v>
      </c>
      <c r="AW790" s="14" t="s">
        <v>37</v>
      </c>
      <c r="AX790" s="14" t="s">
        <v>75</v>
      </c>
      <c r="AY790" s="256" t="s">
        <v>137</v>
      </c>
    </row>
    <row r="791" s="13" customFormat="1">
      <c r="A791" s="13"/>
      <c r="B791" s="236"/>
      <c r="C791" s="237"/>
      <c r="D791" s="226" t="s">
        <v>228</v>
      </c>
      <c r="E791" s="238" t="s">
        <v>19</v>
      </c>
      <c r="F791" s="239" t="s">
        <v>1649</v>
      </c>
      <c r="G791" s="237"/>
      <c r="H791" s="238" t="s">
        <v>19</v>
      </c>
      <c r="I791" s="240"/>
      <c r="J791" s="237"/>
      <c r="K791" s="237"/>
      <c r="L791" s="241"/>
      <c r="M791" s="242"/>
      <c r="N791" s="243"/>
      <c r="O791" s="243"/>
      <c r="P791" s="243"/>
      <c r="Q791" s="243"/>
      <c r="R791" s="243"/>
      <c r="S791" s="243"/>
      <c r="T791" s="244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5" t="s">
        <v>228</v>
      </c>
      <c r="AU791" s="245" t="s">
        <v>84</v>
      </c>
      <c r="AV791" s="13" t="s">
        <v>82</v>
      </c>
      <c r="AW791" s="13" t="s">
        <v>37</v>
      </c>
      <c r="AX791" s="13" t="s">
        <v>75</v>
      </c>
      <c r="AY791" s="245" t="s">
        <v>137</v>
      </c>
    </row>
    <row r="792" s="14" customFormat="1">
      <c r="A792" s="14"/>
      <c r="B792" s="246"/>
      <c r="C792" s="247"/>
      <c r="D792" s="226" t="s">
        <v>228</v>
      </c>
      <c r="E792" s="248" t="s">
        <v>19</v>
      </c>
      <c r="F792" s="249" t="s">
        <v>1650</v>
      </c>
      <c r="G792" s="247"/>
      <c r="H792" s="250">
        <v>12.810000000000001</v>
      </c>
      <c r="I792" s="251"/>
      <c r="J792" s="247"/>
      <c r="K792" s="247"/>
      <c r="L792" s="252"/>
      <c r="M792" s="253"/>
      <c r="N792" s="254"/>
      <c r="O792" s="254"/>
      <c r="P792" s="254"/>
      <c r="Q792" s="254"/>
      <c r="R792" s="254"/>
      <c r="S792" s="254"/>
      <c r="T792" s="255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6" t="s">
        <v>228</v>
      </c>
      <c r="AU792" s="256" t="s">
        <v>84</v>
      </c>
      <c r="AV792" s="14" t="s">
        <v>84</v>
      </c>
      <c r="AW792" s="14" t="s">
        <v>37</v>
      </c>
      <c r="AX792" s="14" t="s">
        <v>75</v>
      </c>
      <c r="AY792" s="256" t="s">
        <v>137</v>
      </c>
    </row>
    <row r="793" s="13" customFormat="1">
      <c r="A793" s="13"/>
      <c r="B793" s="236"/>
      <c r="C793" s="237"/>
      <c r="D793" s="226" t="s">
        <v>228</v>
      </c>
      <c r="E793" s="238" t="s">
        <v>19</v>
      </c>
      <c r="F793" s="239" t="s">
        <v>1651</v>
      </c>
      <c r="G793" s="237"/>
      <c r="H793" s="238" t="s">
        <v>19</v>
      </c>
      <c r="I793" s="240"/>
      <c r="J793" s="237"/>
      <c r="K793" s="237"/>
      <c r="L793" s="241"/>
      <c r="M793" s="242"/>
      <c r="N793" s="243"/>
      <c r="O793" s="243"/>
      <c r="P793" s="243"/>
      <c r="Q793" s="243"/>
      <c r="R793" s="243"/>
      <c r="S793" s="243"/>
      <c r="T793" s="244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5" t="s">
        <v>228</v>
      </c>
      <c r="AU793" s="245" t="s">
        <v>84</v>
      </c>
      <c r="AV793" s="13" t="s">
        <v>82</v>
      </c>
      <c r="AW793" s="13" t="s">
        <v>37</v>
      </c>
      <c r="AX793" s="13" t="s">
        <v>75</v>
      </c>
      <c r="AY793" s="245" t="s">
        <v>137</v>
      </c>
    </row>
    <row r="794" s="14" customFormat="1">
      <c r="A794" s="14"/>
      <c r="B794" s="246"/>
      <c r="C794" s="247"/>
      <c r="D794" s="226" t="s">
        <v>228</v>
      </c>
      <c r="E794" s="248" t="s">
        <v>19</v>
      </c>
      <c r="F794" s="249" t="s">
        <v>1652</v>
      </c>
      <c r="G794" s="247"/>
      <c r="H794" s="250">
        <v>10.5</v>
      </c>
      <c r="I794" s="251"/>
      <c r="J794" s="247"/>
      <c r="K794" s="247"/>
      <c r="L794" s="252"/>
      <c r="M794" s="253"/>
      <c r="N794" s="254"/>
      <c r="O794" s="254"/>
      <c r="P794" s="254"/>
      <c r="Q794" s="254"/>
      <c r="R794" s="254"/>
      <c r="S794" s="254"/>
      <c r="T794" s="255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6" t="s">
        <v>228</v>
      </c>
      <c r="AU794" s="256" t="s">
        <v>84</v>
      </c>
      <c r="AV794" s="14" t="s">
        <v>84</v>
      </c>
      <c r="AW794" s="14" t="s">
        <v>37</v>
      </c>
      <c r="AX794" s="14" t="s">
        <v>75</v>
      </c>
      <c r="AY794" s="256" t="s">
        <v>137</v>
      </c>
    </row>
    <row r="795" s="13" customFormat="1">
      <c r="A795" s="13"/>
      <c r="B795" s="236"/>
      <c r="C795" s="237"/>
      <c r="D795" s="226" t="s">
        <v>228</v>
      </c>
      <c r="E795" s="238" t="s">
        <v>19</v>
      </c>
      <c r="F795" s="239" t="s">
        <v>1653</v>
      </c>
      <c r="G795" s="237"/>
      <c r="H795" s="238" t="s">
        <v>19</v>
      </c>
      <c r="I795" s="240"/>
      <c r="J795" s="237"/>
      <c r="K795" s="237"/>
      <c r="L795" s="241"/>
      <c r="M795" s="242"/>
      <c r="N795" s="243"/>
      <c r="O795" s="243"/>
      <c r="P795" s="243"/>
      <c r="Q795" s="243"/>
      <c r="R795" s="243"/>
      <c r="S795" s="243"/>
      <c r="T795" s="244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5" t="s">
        <v>228</v>
      </c>
      <c r="AU795" s="245" t="s">
        <v>84</v>
      </c>
      <c r="AV795" s="13" t="s">
        <v>82</v>
      </c>
      <c r="AW795" s="13" t="s">
        <v>37</v>
      </c>
      <c r="AX795" s="13" t="s">
        <v>75</v>
      </c>
      <c r="AY795" s="245" t="s">
        <v>137</v>
      </c>
    </row>
    <row r="796" s="14" customFormat="1">
      <c r="A796" s="14"/>
      <c r="B796" s="246"/>
      <c r="C796" s="247"/>
      <c r="D796" s="226" t="s">
        <v>228</v>
      </c>
      <c r="E796" s="248" t="s">
        <v>19</v>
      </c>
      <c r="F796" s="249" t="s">
        <v>1654</v>
      </c>
      <c r="G796" s="247"/>
      <c r="H796" s="250">
        <v>165</v>
      </c>
      <c r="I796" s="251"/>
      <c r="J796" s="247"/>
      <c r="K796" s="247"/>
      <c r="L796" s="252"/>
      <c r="M796" s="253"/>
      <c r="N796" s="254"/>
      <c r="O796" s="254"/>
      <c r="P796" s="254"/>
      <c r="Q796" s="254"/>
      <c r="R796" s="254"/>
      <c r="S796" s="254"/>
      <c r="T796" s="255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4"/>
      <c r="AT796" s="256" t="s">
        <v>228</v>
      </c>
      <c r="AU796" s="256" t="s">
        <v>84</v>
      </c>
      <c r="AV796" s="14" t="s">
        <v>84</v>
      </c>
      <c r="AW796" s="14" t="s">
        <v>37</v>
      </c>
      <c r="AX796" s="14" t="s">
        <v>75</v>
      </c>
      <c r="AY796" s="256" t="s">
        <v>137</v>
      </c>
    </row>
    <row r="797" s="13" customFormat="1">
      <c r="A797" s="13"/>
      <c r="B797" s="236"/>
      <c r="C797" s="237"/>
      <c r="D797" s="226" t="s">
        <v>228</v>
      </c>
      <c r="E797" s="238" t="s">
        <v>19</v>
      </c>
      <c r="F797" s="239" t="s">
        <v>1655</v>
      </c>
      <c r="G797" s="237"/>
      <c r="H797" s="238" t="s">
        <v>19</v>
      </c>
      <c r="I797" s="240"/>
      <c r="J797" s="237"/>
      <c r="K797" s="237"/>
      <c r="L797" s="241"/>
      <c r="M797" s="242"/>
      <c r="N797" s="243"/>
      <c r="O797" s="243"/>
      <c r="P797" s="243"/>
      <c r="Q797" s="243"/>
      <c r="R797" s="243"/>
      <c r="S797" s="243"/>
      <c r="T797" s="244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45" t="s">
        <v>228</v>
      </c>
      <c r="AU797" s="245" t="s">
        <v>84</v>
      </c>
      <c r="AV797" s="13" t="s">
        <v>82</v>
      </c>
      <c r="AW797" s="13" t="s">
        <v>37</v>
      </c>
      <c r="AX797" s="13" t="s">
        <v>75</v>
      </c>
      <c r="AY797" s="245" t="s">
        <v>137</v>
      </c>
    </row>
    <row r="798" s="14" customFormat="1">
      <c r="A798" s="14"/>
      <c r="B798" s="246"/>
      <c r="C798" s="247"/>
      <c r="D798" s="226" t="s">
        <v>228</v>
      </c>
      <c r="E798" s="248" t="s">
        <v>19</v>
      </c>
      <c r="F798" s="249" t="s">
        <v>1656</v>
      </c>
      <c r="G798" s="247"/>
      <c r="H798" s="250">
        <v>56.033999999999999</v>
      </c>
      <c r="I798" s="251"/>
      <c r="J798" s="247"/>
      <c r="K798" s="247"/>
      <c r="L798" s="252"/>
      <c r="M798" s="253"/>
      <c r="N798" s="254"/>
      <c r="O798" s="254"/>
      <c r="P798" s="254"/>
      <c r="Q798" s="254"/>
      <c r="R798" s="254"/>
      <c r="S798" s="254"/>
      <c r="T798" s="255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56" t="s">
        <v>228</v>
      </c>
      <c r="AU798" s="256" t="s">
        <v>84</v>
      </c>
      <c r="AV798" s="14" t="s">
        <v>84</v>
      </c>
      <c r="AW798" s="14" t="s">
        <v>37</v>
      </c>
      <c r="AX798" s="14" t="s">
        <v>75</v>
      </c>
      <c r="AY798" s="256" t="s">
        <v>137</v>
      </c>
    </row>
    <row r="799" s="13" customFormat="1">
      <c r="A799" s="13"/>
      <c r="B799" s="236"/>
      <c r="C799" s="237"/>
      <c r="D799" s="226" t="s">
        <v>228</v>
      </c>
      <c r="E799" s="238" t="s">
        <v>19</v>
      </c>
      <c r="F799" s="239" t="s">
        <v>1657</v>
      </c>
      <c r="G799" s="237"/>
      <c r="H799" s="238" t="s">
        <v>19</v>
      </c>
      <c r="I799" s="240"/>
      <c r="J799" s="237"/>
      <c r="K799" s="237"/>
      <c r="L799" s="241"/>
      <c r="M799" s="242"/>
      <c r="N799" s="243"/>
      <c r="O799" s="243"/>
      <c r="P799" s="243"/>
      <c r="Q799" s="243"/>
      <c r="R799" s="243"/>
      <c r="S799" s="243"/>
      <c r="T799" s="244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5" t="s">
        <v>228</v>
      </c>
      <c r="AU799" s="245" t="s">
        <v>84</v>
      </c>
      <c r="AV799" s="13" t="s">
        <v>82</v>
      </c>
      <c r="AW799" s="13" t="s">
        <v>37</v>
      </c>
      <c r="AX799" s="13" t="s">
        <v>75</v>
      </c>
      <c r="AY799" s="245" t="s">
        <v>137</v>
      </c>
    </row>
    <row r="800" s="14" customFormat="1">
      <c r="A800" s="14"/>
      <c r="B800" s="246"/>
      <c r="C800" s="247"/>
      <c r="D800" s="226" t="s">
        <v>228</v>
      </c>
      <c r="E800" s="248" t="s">
        <v>19</v>
      </c>
      <c r="F800" s="249" t="s">
        <v>1658</v>
      </c>
      <c r="G800" s="247"/>
      <c r="H800" s="250">
        <v>49.5</v>
      </c>
      <c r="I800" s="251"/>
      <c r="J800" s="247"/>
      <c r="K800" s="247"/>
      <c r="L800" s="252"/>
      <c r="M800" s="253"/>
      <c r="N800" s="254"/>
      <c r="O800" s="254"/>
      <c r="P800" s="254"/>
      <c r="Q800" s="254"/>
      <c r="R800" s="254"/>
      <c r="S800" s="254"/>
      <c r="T800" s="255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6" t="s">
        <v>228</v>
      </c>
      <c r="AU800" s="256" t="s">
        <v>84</v>
      </c>
      <c r="AV800" s="14" t="s">
        <v>84</v>
      </c>
      <c r="AW800" s="14" t="s">
        <v>37</v>
      </c>
      <c r="AX800" s="14" t="s">
        <v>75</v>
      </c>
      <c r="AY800" s="256" t="s">
        <v>137</v>
      </c>
    </row>
    <row r="801" s="13" customFormat="1">
      <c r="A801" s="13"/>
      <c r="B801" s="236"/>
      <c r="C801" s="237"/>
      <c r="D801" s="226" t="s">
        <v>228</v>
      </c>
      <c r="E801" s="238" t="s">
        <v>19</v>
      </c>
      <c r="F801" s="239" t="s">
        <v>1659</v>
      </c>
      <c r="G801" s="237"/>
      <c r="H801" s="238" t="s">
        <v>19</v>
      </c>
      <c r="I801" s="240"/>
      <c r="J801" s="237"/>
      <c r="K801" s="237"/>
      <c r="L801" s="241"/>
      <c r="M801" s="242"/>
      <c r="N801" s="243"/>
      <c r="O801" s="243"/>
      <c r="P801" s="243"/>
      <c r="Q801" s="243"/>
      <c r="R801" s="243"/>
      <c r="S801" s="243"/>
      <c r="T801" s="24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5" t="s">
        <v>228</v>
      </c>
      <c r="AU801" s="245" t="s">
        <v>84</v>
      </c>
      <c r="AV801" s="13" t="s">
        <v>82</v>
      </c>
      <c r="AW801" s="13" t="s">
        <v>37</v>
      </c>
      <c r="AX801" s="13" t="s">
        <v>75</v>
      </c>
      <c r="AY801" s="245" t="s">
        <v>137</v>
      </c>
    </row>
    <row r="802" s="14" customFormat="1">
      <c r="A802" s="14"/>
      <c r="B802" s="246"/>
      <c r="C802" s="247"/>
      <c r="D802" s="226" t="s">
        <v>228</v>
      </c>
      <c r="E802" s="248" t="s">
        <v>19</v>
      </c>
      <c r="F802" s="249" t="s">
        <v>1660</v>
      </c>
      <c r="G802" s="247"/>
      <c r="H802" s="250">
        <v>52.932000000000002</v>
      </c>
      <c r="I802" s="251"/>
      <c r="J802" s="247"/>
      <c r="K802" s="247"/>
      <c r="L802" s="252"/>
      <c r="M802" s="253"/>
      <c r="N802" s="254"/>
      <c r="O802" s="254"/>
      <c r="P802" s="254"/>
      <c r="Q802" s="254"/>
      <c r="R802" s="254"/>
      <c r="S802" s="254"/>
      <c r="T802" s="255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6" t="s">
        <v>228</v>
      </c>
      <c r="AU802" s="256" t="s">
        <v>84</v>
      </c>
      <c r="AV802" s="14" t="s">
        <v>84</v>
      </c>
      <c r="AW802" s="14" t="s">
        <v>37</v>
      </c>
      <c r="AX802" s="14" t="s">
        <v>75</v>
      </c>
      <c r="AY802" s="256" t="s">
        <v>137</v>
      </c>
    </row>
    <row r="803" s="13" customFormat="1">
      <c r="A803" s="13"/>
      <c r="B803" s="236"/>
      <c r="C803" s="237"/>
      <c r="D803" s="226" t="s">
        <v>228</v>
      </c>
      <c r="E803" s="238" t="s">
        <v>19</v>
      </c>
      <c r="F803" s="239" t="s">
        <v>1661</v>
      </c>
      <c r="G803" s="237"/>
      <c r="H803" s="238" t="s">
        <v>19</v>
      </c>
      <c r="I803" s="240"/>
      <c r="J803" s="237"/>
      <c r="K803" s="237"/>
      <c r="L803" s="241"/>
      <c r="M803" s="242"/>
      <c r="N803" s="243"/>
      <c r="O803" s="243"/>
      <c r="P803" s="243"/>
      <c r="Q803" s="243"/>
      <c r="R803" s="243"/>
      <c r="S803" s="243"/>
      <c r="T803" s="244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5" t="s">
        <v>228</v>
      </c>
      <c r="AU803" s="245" t="s">
        <v>84</v>
      </c>
      <c r="AV803" s="13" t="s">
        <v>82</v>
      </c>
      <c r="AW803" s="13" t="s">
        <v>37</v>
      </c>
      <c r="AX803" s="13" t="s">
        <v>75</v>
      </c>
      <c r="AY803" s="245" t="s">
        <v>137</v>
      </c>
    </row>
    <row r="804" s="14" customFormat="1">
      <c r="A804" s="14"/>
      <c r="B804" s="246"/>
      <c r="C804" s="247"/>
      <c r="D804" s="226" t="s">
        <v>228</v>
      </c>
      <c r="E804" s="248" t="s">
        <v>19</v>
      </c>
      <c r="F804" s="249" t="s">
        <v>1662</v>
      </c>
      <c r="G804" s="247"/>
      <c r="H804" s="250">
        <v>7.5</v>
      </c>
      <c r="I804" s="251"/>
      <c r="J804" s="247"/>
      <c r="K804" s="247"/>
      <c r="L804" s="252"/>
      <c r="M804" s="253"/>
      <c r="N804" s="254"/>
      <c r="O804" s="254"/>
      <c r="P804" s="254"/>
      <c r="Q804" s="254"/>
      <c r="R804" s="254"/>
      <c r="S804" s="254"/>
      <c r="T804" s="255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6" t="s">
        <v>228</v>
      </c>
      <c r="AU804" s="256" t="s">
        <v>84</v>
      </c>
      <c r="AV804" s="14" t="s">
        <v>84</v>
      </c>
      <c r="AW804" s="14" t="s">
        <v>37</v>
      </c>
      <c r="AX804" s="14" t="s">
        <v>75</v>
      </c>
      <c r="AY804" s="256" t="s">
        <v>137</v>
      </c>
    </row>
    <row r="805" s="13" customFormat="1">
      <c r="A805" s="13"/>
      <c r="B805" s="236"/>
      <c r="C805" s="237"/>
      <c r="D805" s="226" t="s">
        <v>228</v>
      </c>
      <c r="E805" s="238" t="s">
        <v>19</v>
      </c>
      <c r="F805" s="239" t="s">
        <v>1663</v>
      </c>
      <c r="G805" s="237"/>
      <c r="H805" s="238" t="s">
        <v>19</v>
      </c>
      <c r="I805" s="240"/>
      <c r="J805" s="237"/>
      <c r="K805" s="237"/>
      <c r="L805" s="241"/>
      <c r="M805" s="242"/>
      <c r="N805" s="243"/>
      <c r="O805" s="243"/>
      <c r="P805" s="243"/>
      <c r="Q805" s="243"/>
      <c r="R805" s="243"/>
      <c r="S805" s="243"/>
      <c r="T805" s="244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5" t="s">
        <v>228</v>
      </c>
      <c r="AU805" s="245" t="s">
        <v>84</v>
      </c>
      <c r="AV805" s="13" t="s">
        <v>82</v>
      </c>
      <c r="AW805" s="13" t="s">
        <v>37</v>
      </c>
      <c r="AX805" s="13" t="s">
        <v>75</v>
      </c>
      <c r="AY805" s="245" t="s">
        <v>137</v>
      </c>
    </row>
    <row r="806" s="14" customFormat="1">
      <c r="A806" s="14"/>
      <c r="B806" s="246"/>
      <c r="C806" s="247"/>
      <c r="D806" s="226" t="s">
        <v>228</v>
      </c>
      <c r="E806" s="248" t="s">
        <v>19</v>
      </c>
      <c r="F806" s="249" t="s">
        <v>1662</v>
      </c>
      <c r="G806" s="247"/>
      <c r="H806" s="250">
        <v>7.5</v>
      </c>
      <c r="I806" s="251"/>
      <c r="J806" s="247"/>
      <c r="K806" s="247"/>
      <c r="L806" s="252"/>
      <c r="M806" s="253"/>
      <c r="N806" s="254"/>
      <c r="O806" s="254"/>
      <c r="P806" s="254"/>
      <c r="Q806" s="254"/>
      <c r="R806" s="254"/>
      <c r="S806" s="254"/>
      <c r="T806" s="255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6" t="s">
        <v>228</v>
      </c>
      <c r="AU806" s="256" t="s">
        <v>84</v>
      </c>
      <c r="AV806" s="14" t="s">
        <v>84</v>
      </c>
      <c r="AW806" s="14" t="s">
        <v>37</v>
      </c>
      <c r="AX806" s="14" t="s">
        <v>75</v>
      </c>
      <c r="AY806" s="256" t="s">
        <v>137</v>
      </c>
    </row>
    <row r="807" s="13" customFormat="1">
      <c r="A807" s="13"/>
      <c r="B807" s="236"/>
      <c r="C807" s="237"/>
      <c r="D807" s="226" t="s">
        <v>228</v>
      </c>
      <c r="E807" s="238" t="s">
        <v>19</v>
      </c>
      <c r="F807" s="239" t="s">
        <v>1664</v>
      </c>
      <c r="G807" s="237"/>
      <c r="H807" s="238" t="s">
        <v>19</v>
      </c>
      <c r="I807" s="240"/>
      <c r="J807" s="237"/>
      <c r="K807" s="237"/>
      <c r="L807" s="241"/>
      <c r="M807" s="242"/>
      <c r="N807" s="243"/>
      <c r="O807" s="243"/>
      <c r="P807" s="243"/>
      <c r="Q807" s="243"/>
      <c r="R807" s="243"/>
      <c r="S807" s="243"/>
      <c r="T807" s="24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5" t="s">
        <v>228</v>
      </c>
      <c r="AU807" s="245" t="s">
        <v>84</v>
      </c>
      <c r="AV807" s="13" t="s">
        <v>82</v>
      </c>
      <c r="AW807" s="13" t="s">
        <v>37</v>
      </c>
      <c r="AX807" s="13" t="s">
        <v>75</v>
      </c>
      <c r="AY807" s="245" t="s">
        <v>137</v>
      </c>
    </row>
    <row r="808" s="14" customFormat="1">
      <c r="A808" s="14"/>
      <c r="B808" s="246"/>
      <c r="C808" s="247"/>
      <c r="D808" s="226" t="s">
        <v>228</v>
      </c>
      <c r="E808" s="248" t="s">
        <v>19</v>
      </c>
      <c r="F808" s="249" t="s">
        <v>1665</v>
      </c>
      <c r="G808" s="247"/>
      <c r="H808" s="250">
        <v>8.6999999999999993</v>
      </c>
      <c r="I808" s="251"/>
      <c r="J808" s="247"/>
      <c r="K808" s="247"/>
      <c r="L808" s="252"/>
      <c r="M808" s="253"/>
      <c r="N808" s="254"/>
      <c r="O808" s="254"/>
      <c r="P808" s="254"/>
      <c r="Q808" s="254"/>
      <c r="R808" s="254"/>
      <c r="S808" s="254"/>
      <c r="T808" s="255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6" t="s">
        <v>228</v>
      </c>
      <c r="AU808" s="256" t="s">
        <v>84</v>
      </c>
      <c r="AV808" s="14" t="s">
        <v>84</v>
      </c>
      <c r="AW808" s="14" t="s">
        <v>37</v>
      </c>
      <c r="AX808" s="14" t="s">
        <v>75</v>
      </c>
      <c r="AY808" s="256" t="s">
        <v>137</v>
      </c>
    </row>
    <row r="809" s="13" customFormat="1">
      <c r="A809" s="13"/>
      <c r="B809" s="236"/>
      <c r="C809" s="237"/>
      <c r="D809" s="226" t="s">
        <v>228</v>
      </c>
      <c r="E809" s="238" t="s">
        <v>19</v>
      </c>
      <c r="F809" s="239" t="s">
        <v>1666</v>
      </c>
      <c r="G809" s="237"/>
      <c r="H809" s="238" t="s">
        <v>19</v>
      </c>
      <c r="I809" s="240"/>
      <c r="J809" s="237"/>
      <c r="K809" s="237"/>
      <c r="L809" s="241"/>
      <c r="M809" s="242"/>
      <c r="N809" s="243"/>
      <c r="O809" s="243"/>
      <c r="P809" s="243"/>
      <c r="Q809" s="243"/>
      <c r="R809" s="243"/>
      <c r="S809" s="243"/>
      <c r="T809" s="244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5" t="s">
        <v>228</v>
      </c>
      <c r="AU809" s="245" t="s">
        <v>84</v>
      </c>
      <c r="AV809" s="13" t="s">
        <v>82</v>
      </c>
      <c r="AW809" s="13" t="s">
        <v>37</v>
      </c>
      <c r="AX809" s="13" t="s">
        <v>75</v>
      </c>
      <c r="AY809" s="245" t="s">
        <v>137</v>
      </c>
    </row>
    <row r="810" s="14" customFormat="1">
      <c r="A810" s="14"/>
      <c r="B810" s="246"/>
      <c r="C810" s="247"/>
      <c r="D810" s="226" t="s">
        <v>228</v>
      </c>
      <c r="E810" s="248" t="s">
        <v>19</v>
      </c>
      <c r="F810" s="249" t="s">
        <v>1665</v>
      </c>
      <c r="G810" s="247"/>
      <c r="H810" s="250">
        <v>8.6999999999999993</v>
      </c>
      <c r="I810" s="251"/>
      <c r="J810" s="247"/>
      <c r="K810" s="247"/>
      <c r="L810" s="252"/>
      <c r="M810" s="253"/>
      <c r="N810" s="254"/>
      <c r="O810" s="254"/>
      <c r="P810" s="254"/>
      <c r="Q810" s="254"/>
      <c r="R810" s="254"/>
      <c r="S810" s="254"/>
      <c r="T810" s="255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6" t="s">
        <v>228</v>
      </c>
      <c r="AU810" s="256" t="s">
        <v>84</v>
      </c>
      <c r="AV810" s="14" t="s">
        <v>84</v>
      </c>
      <c r="AW810" s="14" t="s">
        <v>37</v>
      </c>
      <c r="AX810" s="14" t="s">
        <v>75</v>
      </c>
      <c r="AY810" s="256" t="s">
        <v>137</v>
      </c>
    </row>
    <row r="811" s="13" customFormat="1">
      <c r="A811" s="13"/>
      <c r="B811" s="236"/>
      <c r="C811" s="237"/>
      <c r="D811" s="226" t="s">
        <v>228</v>
      </c>
      <c r="E811" s="238" t="s">
        <v>19</v>
      </c>
      <c r="F811" s="239" t="s">
        <v>1667</v>
      </c>
      <c r="G811" s="237"/>
      <c r="H811" s="238" t="s">
        <v>19</v>
      </c>
      <c r="I811" s="240"/>
      <c r="J811" s="237"/>
      <c r="K811" s="237"/>
      <c r="L811" s="241"/>
      <c r="M811" s="242"/>
      <c r="N811" s="243"/>
      <c r="O811" s="243"/>
      <c r="P811" s="243"/>
      <c r="Q811" s="243"/>
      <c r="R811" s="243"/>
      <c r="S811" s="243"/>
      <c r="T811" s="244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5" t="s">
        <v>228</v>
      </c>
      <c r="AU811" s="245" t="s">
        <v>84</v>
      </c>
      <c r="AV811" s="13" t="s">
        <v>82</v>
      </c>
      <c r="AW811" s="13" t="s">
        <v>37</v>
      </c>
      <c r="AX811" s="13" t="s">
        <v>75</v>
      </c>
      <c r="AY811" s="245" t="s">
        <v>137</v>
      </c>
    </row>
    <row r="812" s="14" customFormat="1">
      <c r="A812" s="14"/>
      <c r="B812" s="246"/>
      <c r="C812" s="247"/>
      <c r="D812" s="226" t="s">
        <v>228</v>
      </c>
      <c r="E812" s="248" t="s">
        <v>19</v>
      </c>
      <c r="F812" s="249" t="s">
        <v>1662</v>
      </c>
      <c r="G812" s="247"/>
      <c r="H812" s="250">
        <v>7.5</v>
      </c>
      <c r="I812" s="251"/>
      <c r="J812" s="247"/>
      <c r="K812" s="247"/>
      <c r="L812" s="252"/>
      <c r="M812" s="253"/>
      <c r="N812" s="254"/>
      <c r="O812" s="254"/>
      <c r="P812" s="254"/>
      <c r="Q812" s="254"/>
      <c r="R812" s="254"/>
      <c r="S812" s="254"/>
      <c r="T812" s="255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6" t="s">
        <v>228</v>
      </c>
      <c r="AU812" s="256" t="s">
        <v>84</v>
      </c>
      <c r="AV812" s="14" t="s">
        <v>84</v>
      </c>
      <c r="AW812" s="14" t="s">
        <v>37</v>
      </c>
      <c r="AX812" s="14" t="s">
        <v>75</v>
      </c>
      <c r="AY812" s="256" t="s">
        <v>137</v>
      </c>
    </row>
    <row r="813" s="13" customFormat="1">
      <c r="A813" s="13"/>
      <c r="B813" s="236"/>
      <c r="C813" s="237"/>
      <c r="D813" s="226" t="s">
        <v>228</v>
      </c>
      <c r="E813" s="238" t="s">
        <v>19</v>
      </c>
      <c r="F813" s="239" t="s">
        <v>1668</v>
      </c>
      <c r="G813" s="237"/>
      <c r="H813" s="238" t="s">
        <v>19</v>
      </c>
      <c r="I813" s="240"/>
      <c r="J813" s="237"/>
      <c r="K813" s="237"/>
      <c r="L813" s="241"/>
      <c r="M813" s="242"/>
      <c r="N813" s="243"/>
      <c r="O813" s="243"/>
      <c r="P813" s="243"/>
      <c r="Q813" s="243"/>
      <c r="R813" s="243"/>
      <c r="S813" s="243"/>
      <c r="T813" s="244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5" t="s">
        <v>228</v>
      </c>
      <c r="AU813" s="245" t="s">
        <v>84</v>
      </c>
      <c r="AV813" s="13" t="s">
        <v>82</v>
      </c>
      <c r="AW813" s="13" t="s">
        <v>37</v>
      </c>
      <c r="AX813" s="13" t="s">
        <v>75</v>
      </c>
      <c r="AY813" s="245" t="s">
        <v>137</v>
      </c>
    </row>
    <row r="814" s="14" customFormat="1">
      <c r="A814" s="14"/>
      <c r="B814" s="246"/>
      <c r="C814" s="247"/>
      <c r="D814" s="226" t="s">
        <v>228</v>
      </c>
      <c r="E814" s="248" t="s">
        <v>19</v>
      </c>
      <c r="F814" s="249" t="s">
        <v>1662</v>
      </c>
      <c r="G814" s="247"/>
      <c r="H814" s="250">
        <v>7.5</v>
      </c>
      <c r="I814" s="251"/>
      <c r="J814" s="247"/>
      <c r="K814" s="247"/>
      <c r="L814" s="252"/>
      <c r="M814" s="253"/>
      <c r="N814" s="254"/>
      <c r="O814" s="254"/>
      <c r="P814" s="254"/>
      <c r="Q814" s="254"/>
      <c r="R814" s="254"/>
      <c r="S814" s="254"/>
      <c r="T814" s="255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6" t="s">
        <v>228</v>
      </c>
      <c r="AU814" s="256" t="s">
        <v>84</v>
      </c>
      <c r="AV814" s="14" t="s">
        <v>84</v>
      </c>
      <c r="AW814" s="14" t="s">
        <v>37</v>
      </c>
      <c r="AX814" s="14" t="s">
        <v>75</v>
      </c>
      <c r="AY814" s="256" t="s">
        <v>137</v>
      </c>
    </row>
    <row r="815" s="13" customFormat="1">
      <c r="A815" s="13"/>
      <c r="B815" s="236"/>
      <c r="C815" s="237"/>
      <c r="D815" s="226" t="s">
        <v>228</v>
      </c>
      <c r="E815" s="238" t="s">
        <v>19</v>
      </c>
      <c r="F815" s="239" t="s">
        <v>1669</v>
      </c>
      <c r="G815" s="237"/>
      <c r="H815" s="238" t="s">
        <v>19</v>
      </c>
      <c r="I815" s="240"/>
      <c r="J815" s="237"/>
      <c r="K815" s="237"/>
      <c r="L815" s="241"/>
      <c r="M815" s="242"/>
      <c r="N815" s="243"/>
      <c r="O815" s="243"/>
      <c r="P815" s="243"/>
      <c r="Q815" s="243"/>
      <c r="R815" s="243"/>
      <c r="S815" s="243"/>
      <c r="T815" s="244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5" t="s">
        <v>228</v>
      </c>
      <c r="AU815" s="245" t="s">
        <v>84</v>
      </c>
      <c r="AV815" s="13" t="s">
        <v>82</v>
      </c>
      <c r="AW815" s="13" t="s">
        <v>37</v>
      </c>
      <c r="AX815" s="13" t="s">
        <v>75</v>
      </c>
      <c r="AY815" s="245" t="s">
        <v>137</v>
      </c>
    </row>
    <row r="816" s="14" customFormat="1">
      <c r="A816" s="14"/>
      <c r="B816" s="246"/>
      <c r="C816" s="247"/>
      <c r="D816" s="226" t="s">
        <v>228</v>
      </c>
      <c r="E816" s="248" t="s">
        <v>19</v>
      </c>
      <c r="F816" s="249" t="s">
        <v>1670</v>
      </c>
      <c r="G816" s="247"/>
      <c r="H816" s="250">
        <v>61.380000000000003</v>
      </c>
      <c r="I816" s="251"/>
      <c r="J816" s="247"/>
      <c r="K816" s="247"/>
      <c r="L816" s="252"/>
      <c r="M816" s="253"/>
      <c r="N816" s="254"/>
      <c r="O816" s="254"/>
      <c r="P816" s="254"/>
      <c r="Q816" s="254"/>
      <c r="R816" s="254"/>
      <c r="S816" s="254"/>
      <c r="T816" s="255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56" t="s">
        <v>228</v>
      </c>
      <c r="AU816" s="256" t="s">
        <v>84</v>
      </c>
      <c r="AV816" s="14" t="s">
        <v>84</v>
      </c>
      <c r="AW816" s="14" t="s">
        <v>37</v>
      </c>
      <c r="AX816" s="14" t="s">
        <v>75</v>
      </c>
      <c r="AY816" s="256" t="s">
        <v>137</v>
      </c>
    </row>
    <row r="817" s="14" customFormat="1">
      <c r="A817" s="14"/>
      <c r="B817" s="246"/>
      <c r="C817" s="247"/>
      <c r="D817" s="226" t="s">
        <v>228</v>
      </c>
      <c r="E817" s="248" t="s">
        <v>19</v>
      </c>
      <c r="F817" s="249" t="s">
        <v>1671</v>
      </c>
      <c r="G817" s="247"/>
      <c r="H817" s="250">
        <v>1.48</v>
      </c>
      <c r="I817" s="251"/>
      <c r="J817" s="247"/>
      <c r="K817" s="247"/>
      <c r="L817" s="252"/>
      <c r="M817" s="253"/>
      <c r="N817" s="254"/>
      <c r="O817" s="254"/>
      <c r="P817" s="254"/>
      <c r="Q817" s="254"/>
      <c r="R817" s="254"/>
      <c r="S817" s="254"/>
      <c r="T817" s="255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56" t="s">
        <v>228</v>
      </c>
      <c r="AU817" s="256" t="s">
        <v>84</v>
      </c>
      <c r="AV817" s="14" t="s">
        <v>84</v>
      </c>
      <c r="AW817" s="14" t="s">
        <v>37</v>
      </c>
      <c r="AX817" s="14" t="s">
        <v>75</v>
      </c>
      <c r="AY817" s="256" t="s">
        <v>137</v>
      </c>
    </row>
    <row r="818" s="13" customFormat="1">
      <c r="A818" s="13"/>
      <c r="B818" s="236"/>
      <c r="C818" s="237"/>
      <c r="D818" s="226" t="s">
        <v>228</v>
      </c>
      <c r="E818" s="238" t="s">
        <v>19</v>
      </c>
      <c r="F818" s="239" t="s">
        <v>1672</v>
      </c>
      <c r="G818" s="237"/>
      <c r="H818" s="238" t="s">
        <v>19</v>
      </c>
      <c r="I818" s="240"/>
      <c r="J818" s="237"/>
      <c r="K818" s="237"/>
      <c r="L818" s="241"/>
      <c r="M818" s="242"/>
      <c r="N818" s="243"/>
      <c r="O818" s="243"/>
      <c r="P818" s="243"/>
      <c r="Q818" s="243"/>
      <c r="R818" s="243"/>
      <c r="S818" s="243"/>
      <c r="T818" s="24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5" t="s">
        <v>228</v>
      </c>
      <c r="AU818" s="245" t="s">
        <v>84</v>
      </c>
      <c r="AV818" s="13" t="s">
        <v>82</v>
      </c>
      <c r="AW818" s="13" t="s">
        <v>37</v>
      </c>
      <c r="AX818" s="13" t="s">
        <v>75</v>
      </c>
      <c r="AY818" s="245" t="s">
        <v>137</v>
      </c>
    </row>
    <row r="819" s="14" customFormat="1">
      <c r="A819" s="14"/>
      <c r="B819" s="246"/>
      <c r="C819" s="247"/>
      <c r="D819" s="226" t="s">
        <v>228</v>
      </c>
      <c r="E819" s="248" t="s">
        <v>19</v>
      </c>
      <c r="F819" s="249" t="s">
        <v>1673</v>
      </c>
      <c r="G819" s="247"/>
      <c r="H819" s="250">
        <v>66</v>
      </c>
      <c r="I819" s="251"/>
      <c r="J819" s="247"/>
      <c r="K819" s="247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228</v>
      </c>
      <c r="AU819" s="256" t="s">
        <v>84</v>
      </c>
      <c r="AV819" s="14" t="s">
        <v>84</v>
      </c>
      <c r="AW819" s="14" t="s">
        <v>37</v>
      </c>
      <c r="AX819" s="14" t="s">
        <v>75</v>
      </c>
      <c r="AY819" s="256" t="s">
        <v>137</v>
      </c>
    </row>
    <row r="820" s="14" customFormat="1">
      <c r="A820" s="14"/>
      <c r="B820" s="246"/>
      <c r="C820" s="247"/>
      <c r="D820" s="226" t="s">
        <v>228</v>
      </c>
      <c r="E820" s="248" t="s">
        <v>19</v>
      </c>
      <c r="F820" s="249" t="s">
        <v>1674</v>
      </c>
      <c r="G820" s="247"/>
      <c r="H820" s="250">
        <v>-2.133</v>
      </c>
      <c r="I820" s="251"/>
      <c r="J820" s="247"/>
      <c r="K820" s="247"/>
      <c r="L820" s="252"/>
      <c r="M820" s="253"/>
      <c r="N820" s="254"/>
      <c r="O820" s="254"/>
      <c r="P820" s="254"/>
      <c r="Q820" s="254"/>
      <c r="R820" s="254"/>
      <c r="S820" s="254"/>
      <c r="T820" s="255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56" t="s">
        <v>228</v>
      </c>
      <c r="AU820" s="256" t="s">
        <v>84</v>
      </c>
      <c r="AV820" s="14" t="s">
        <v>84</v>
      </c>
      <c r="AW820" s="14" t="s">
        <v>37</v>
      </c>
      <c r="AX820" s="14" t="s">
        <v>75</v>
      </c>
      <c r="AY820" s="256" t="s">
        <v>137</v>
      </c>
    </row>
    <row r="821" s="13" customFormat="1">
      <c r="A821" s="13"/>
      <c r="B821" s="236"/>
      <c r="C821" s="237"/>
      <c r="D821" s="226" t="s">
        <v>228</v>
      </c>
      <c r="E821" s="238" t="s">
        <v>19</v>
      </c>
      <c r="F821" s="239" t="s">
        <v>1675</v>
      </c>
      <c r="G821" s="237"/>
      <c r="H821" s="238" t="s">
        <v>19</v>
      </c>
      <c r="I821" s="240"/>
      <c r="J821" s="237"/>
      <c r="K821" s="237"/>
      <c r="L821" s="241"/>
      <c r="M821" s="242"/>
      <c r="N821" s="243"/>
      <c r="O821" s="243"/>
      <c r="P821" s="243"/>
      <c r="Q821" s="243"/>
      <c r="R821" s="243"/>
      <c r="S821" s="243"/>
      <c r="T821" s="244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5" t="s">
        <v>228</v>
      </c>
      <c r="AU821" s="245" t="s">
        <v>84</v>
      </c>
      <c r="AV821" s="13" t="s">
        <v>82</v>
      </c>
      <c r="AW821" s="13" t="s">
        <v>37</v>
      </c>
      <c r="AX821" s="13" t="s">
        <v>75</v>
      </c>
      <c r="AY821" s="245" t="s">
        <v>137</v>
      </c>
    </row>
    <row r="822" s="14" customFormat="1">
      <c r="A822" s="14"/>
      <c r="B822" s="246"/>
      <c r="C822" s="247"/>
      <c r="D822" s="226" t="s">
        <v>228</v>
      </c>
      <c r="E822" s="248" t="s">
        <v>19</v>
      </c>
      <c r="F822" s="249" t="s">
        <v>1676</v>
      </c>
      <c r="G822" s="247"/>
      <c r="H822" s="250">
        <v>60.323999999999998</v>
      </c>
      <c r="I822" s="251"/>
      <c r="J822" s="247"/>
      <c r="K822" s="247"/>
      <c r="L822" s="252"/>
      <c r="M822" s="253"/>
      <c r="N822" s="254"/>
      <c r="O822" s="254"/>
      <c r="P822" s="254"/>
      <c r="Q822" s="254"/>
      <c r="R822" s="254"/>
      <c r="S822" s="254"/>
      <c r="T822" s="255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56" t="s">
        <v>228</v>
      </c>
      <c r="AU822" s="256" t="s">
        <v>84</v>
      </c>
      <c r="AV822" s="14" t="s">
        <v>84</v>
      </c>
      <c r="AW822" s="14" t="s">
        <v>37</v>
      </c>
      <c r="AX822" s="14" t="s">
        <v>75</v>
      </c>
      <c r="AY822" s="256" t="s">
        <v>137</v>
      </c>
    </row>
    <row r="823" s="14" customFormat="1">
      <c r="A823" s="14"/>
      <c r="B823" s="246"/>
      <c r="C823" s="247"/>
      <c r="D823" s="226" t="s">
        <v>228</v>
      </c>
      <c r="E823" s="248" t="s">
        <v>19</v>
      </c>
      <c r="F823" s="249" t="s">
        <v>1677</v>
      </c>
      <c r="G823" s="247"/>
      <c r="H823" s="250">
        <v>1.02</v>
      </c>
      <c r="I823" s="251"/>
      <c r="J823" s="247"/>
      <c r="K823" s="247"/>
      <c r="L823" s="252"/>
      <c r="M823" s="253"/>
      <c r="N823" s="254"/>
      <c r="O823" s="254"/>
      <c r="P823" s="254"/>
      <c r="Q823" s="254"/>
      <c r="R823" s="254"/>
      <c r="S823" s="254"/>
      <c r="T823" s="255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4"/>
      <c r="AT823" s="256" t="s">
        <v>228</v>
      </c>
      <c r="AU823" s="256" t="s">
        <v>84</v>
      </c>
      <c r="AV823" s="14" t="s">
        <v>84</v>
      </c>
      <c r="AW823" s="14" t="s">
        <v>37</v>
      </c>
      <c r="AX823" s="14" t="s">
        <v>75</v>
      </c>
      <c r="AY823" s="256" t="s">
        <v>137</v>
      </c>
    </row>
    <row r="824" s="14" customFormat="1">
      <c r="A824" s="14"/>
      <c r="B824" s="246"/>
      <c r="C824" s="247"/>
      <c r="D824" s="226" t="s">
        <v>228</v>
      </c>
      <c r="E824" s="248" t="s">
        <v>19</v>
      </c>
      <c r="F824" s="249" t="s">
        <v>1678</v>
      </c>
      <c r="G824" s="247"/>
      <c r="H824" s="250">
        <v>-1.1020000000000001</v>
      </c>
      <c r="I824" s="251"/>
      <c r="J824" s="247"/>
      <c r="K824" s="247"/>
      <c r="L824" s="252"/>
      <c r="M824" s="253"/>
      <c r="N824" s="254"/>
      <c r="O824" s="254"/>
      <c r="P824" s="254"/>
      <c r="Q824" s="254"/>
      <c r="R824" s="254"/>
      <c r="S824" s="254"/>
      <c r="T824" s="255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6" t="s">
        <v>228</v>
      </c>
      <c r="AU824" s="256" t="s">
        <v>84</v>
      </c>
      <c r="AV824" s="14" t="s">
        <v>84</v>
      </c>
      <c r="AW824" s="14" t="s">
        <v>37</v>
      </c>
      <c r="AX824" s="14" t="s">
        <v>75</v>
      </c>
      <c r="AY824" s="256" t="s">
        <v>137</v>
      </c>
    </row>
    <row r="825" s="13" customFormat="1">
      <c r="A825" s="13"/>
      <c r="B825" s="236"/>
      <c r="C825" s="237"/>
      <c r="D825" s="226" t="s">
        <v>228</v>
      </c>
      <c r="E825" s="238" t="s">
        <v>19</v>
      </c>
      <c r="F825" s="239" t="s">
        <v>1679</v>
      </c>
      <c r="G825" s="237"/>
      <c r="H825" s="238" t="s">
        <v>19</v>
      </c>
      <c r="I825" s="240"/>
      <c r="J825" s="237"/>
      <c r="K825" s="237"/>
      <c r="L825" s="241"/>
      <c r="M825" s="242"/>
      <c r="N825" s="243"/>
      <c r="O825" s="243"/>
      <c r="P825" s="243"/>
      <c r="Q825" s="243"/>
      <c r="R825" s="243"/>
      <c r="S825" s="243"/>
      <c r="T825" s="24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5" t="s">
        <v>228</v>
      </c>
      <c r="AU825" s="245" t="s">
        <v>84</v>
      </c>
      <c r="AV825" s="13" t="s">
        <v>82</v>
      </c>
      <c r="AW825" s="13" t="s">
        <v>37</v>
      </c>
      <c r="AX825" s="13" t="s">
        <v>75</v>
      </c>
      <c r="AY825" s="245" t="s">
        <v>137</v>
      </c>
    </row>
    <row r="826" s="14" customFormat="1">
      <c r="A826" s="14"/>
      <c r="B826" s="246"/>
      <c r="C826" s="247"/>
      <c r="D826" s="226" t="s">
        <v>228</v>
      </c>
      <c r="E826" s="248" t="s">
        <v>19</v>
      </c>
      <c r="F826" s="249" t="s">
        <v>1680</v>
      </c>
      <c r="G826" s="247"/>
      <c r="H826" s="250">
        <v>59.201999999999998</v>
      </c>
      <c r="I826" s="251"/>
      <c r="J826" s="247"/>
      <c r="K826" s="247"/>
      <c r="L826" s="252"/>
      <c r="M826" s="253"/>
      <c r="N826" s="254"/>
      <c r="O826" s="254"/>
      <c r="P826" s="254"/>
      <c r="Q826" s="254"/>
      <c r="R826" s="254"/>
      <c r="S826" s="254"/>
      <c r="T826" s="255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6" t="s">
        <v>228</v>
      </c>
      <c r="AU826" s="256" t="s">
        <v>84</v>
      </c>
      <c r="AV826" s="14" t="s">
        <v>84</v>
      </c>
      <c r="AW826" s="14" t="s">
        <v>37</v>
      </c>
      <c r="AX826" s="14" t="s">
        <v>75</v>
      </c>
      <c r="AY826" s="256" t="s">
        <v>137</v>
      </c>
    </row>
    <row r="827" s="14" customFormat="1">
      <c r="A827" s="14"/>
      <c r="B827" s="246"/>
      <c r="C827" s="247"/>
      <c r="D827" s="226" t="s">
        <v>228</v>
      </c>
      <c r="E827" s="248" t="s">
        <v>19</v>
      </c>
      <c r="F827" s="249" t="s">
        <v>1607</v>
      </c>
      <c r="G827" s="247"/>
      <c r="H827" s="250">
        <v>0.97599999999999998</v>
      </c>
      <c r="I827" s="251"/>
      <c r="J827" s="247"/>
      <c r="K827" s="247"/>
      <c r="L827" s="252"/>
      <c r="M827" s="253"/>
      <c r="N827" s="254"/>
      <c r="O827" s="254"/>
      <c r="P827" s="254"/>
      <c r="Q827" s="254"/>
      <c r="R827" s="254"/>
      <c r="S827" s="254"/>
      <c r="T827" s="255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56" t="s">
        <v>228</v>
      </c>
      <c r="AU827" s="256" t="s">
        <v>84</v>
      </c>
      <c r="AV827" s="14" t="s">
        <v>84</v>
      </c>
      <c r="AW827" s="14" t="s">
        <v>37</v>
      </c>
      <c r="AX827" s="14" t="s">
        <v>75</v>
      </c>
      <c r="AY827" s="256" t="s">
        <v>137</v>
      </c>
    </row>
    <row r="828" s="14" customFormat="1">
      <c r="A828" s="14"/>
      <c r="B828" s="246"/>
      <c r="C828" s="247"/>
      <c r="D828" s="226" t="s">
        <v>228</v>
      </c>
      <c r="E828" s="248" t="s">
        <v>19</v>
      </c>
      <c r="F828" s="249" t="s">
        <v>1681</v>
      </c>
      <c r="G828" s="247"/>
      <c r="H828" s="250">
        <v>-1.641</v>
      </c>
      <c r="I828" s="251"/>
      <c r="J828" s="247"/>
      <c r="K828" s="247"/>
      <c r="L828" s="252"/>
      <c r="M828" s="253"/>
      <c r="N828" s="254"/>
      <c r="O828" s="254"/>
      <c r="P828" s="254"/>
      <c r="Q828" s="254"/>
      <c r="R828" s="254"/>
      <c r="S828" s="254"/>
      <c r="T828" s="255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4"/>
      <c r="AT828" s="256" t="s">
        <v>228</v>
      </c>
      <c r="AU828" s="256" t="s">
        <v>84</v>
      </c>
      <c r="AV828" s="14" t="s">
        <v>84</v>
      </c>
      <c r="AW828" s="14" t="s">
        <v>37</v>
      </c>
      <c r="AX828" s="14" t="s">
        <v>75</v>
      </c>
      <c r="AY828" s="256" t="s">
        <v>137</v>
      </c>
    </row>
    <row r="829" s="13" customFormat="1">
      <c r="A829" s="13"/>
      <c r="B829" s="236"/>
      <c r="C829" s="237"/>
      <c r="D829" s="226" t="s">
        <v>228</v>
      </c>
      <c r="E829" s="238" t="s">
        <v>19</v>
      </c>
      <c r="F829" s="239" t="s">
        <v>1682</v>
      </c>
      <c r="G829" s="237"/>
      <c r="H829" s="238" t="s">
        <v>19</v>
      </c>
      <c r="I829" s="240"/>
      <c r="J829" s="237"/>
      <c r="K829" s="237"/>
      <c r="L829" s="241"/>
      <c r="M829" s="242"/>
      <c r="N829" s="243"/>
      <c r="O829" s="243"/>
      <c r="P829" s="243"/>
      <c r="Q829" s="243"/>
      <c r="R829" s="243"/>
      <c r="S829" s="243"/>
      <c r="T829" s="244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5" t="s">
        <v>228</v>
      </c>
      <c r="AU829" s="245" t="s">
        <v>84</v>
      </c>
      <c r="AV829" s="13" t="s">
        <v>82</v>
      </c>
      <c r="AW829" s="13" t="s">
        <v>37</v>
      </c>
      <c r="AX829" s="13" t="s">
        <v>75</v>
      </c>
      <c r="AY829" s="245" t="s">
        <v>137</v>
      </c>
    </row>
    <row r="830" s="14" customFormat="1">
      <c r="A830" s="14"/>
      <c r="B830" s="246"/>
      <c r="C830" s="247"/>
      <c r="D830" s="226" t="s">
        <v>228</v>
      </c>
      <c r="E830" s="248" t="s">
        <v>19</v>
      </c>
      <c r="F830" s="249" t="s">
        <v>1683</v>
      </c>
      <c r="G830" s="247"/>
      <c r="H830" s="250">
        <v>82.763999999999996</v>
      </c>
      <c r="I830" s="251"/>
      <c r="J830" s="247"/>
      <c r="K830" s="247"/>
      <c r="L830" s="252"/>
      <c r="M830" s="253"/>
      <c r="N830" s="254"/>
      <c r="O830" s="254"/>
      <c r="P830" s="254"/>
      <c r="Q830" s="254"/>
      <c r="R830" s="254"/>
      <c r="S830" s="254"/>
      <c r="T830" s="255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6" t="s">
        <v>228</v>
      </c>
      <c r="AU830" s="256" t="s">
        <v>84</v>
      </c>
      <c r="AV830" s="14" t="s">
        <v>84</v>
      </c>
      <c r="AW830" s="14" t="s">
        <v>37</v>
      </c>
      <c r="AX830" s="14" t="s">
        <v>75</v>
      </c>
      <c r="AY830" s="256" t="s">
        <v>137</v>
      </c>
    </row>
    <row r="831" s="14" customFormat="1">
      <c r="A831" s="14"/>
      <c r="B831" s="246"/>
      <c r="C831" s="247"/>
      <c r="D831" s="226" t="s">
        <v>228</v>
      </c>
      <c r="E831" s="248" t="s">
        <v>19</v>
      </c>
      <c r="F831" s="249" t="s">
        <v>1684</v>
      </c>
      <c r="G831" s="247"/>
      <c r="H831" s="250">
        <v>-6.2450000000000001</v>
      </c>
      <c r="I831" s="251"/>
      <c r="J831" s="247"/>
      <c r="K831" s="247"/>
      <c r="L831" s="252"/>
      <c r="M831" s="253"/>
      <c r="N831" s="254"/>
      <c r="O831" s="254"/>
      <c r="P831" s="254"/>
      <c r="Q831" s="254"/>
      <c r="R831" s="254"/>
      <c r="S831" s="254"/>
      <c r="T831" s="255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4"/>
      <c r="AT831" s="256" t="s">
        <v>228</v>
      </c>
      <c r="AU831" s="256" t="s">
        <v>84</v>
      </c>
      <c r="AV831" s="14" t="s">
        <v>84</v>
      </c>
      <c r="AW831" s="14" t="s">
        <v>37</v>
      </c>
      <c r="AX831" s="14" t="s">
        <v>75</v>
      </c>
      <c r="AY831" s="256" t="s">
        <v>137</v>
      </c>
    </row>
    <row r="832" s="13" customFormat="1">
      <c r="A832" s="13"/>
      <c r="B832" s="236"/>
      <c r="C832" s="237"/>
      <c r="D832" s="226" t="s">
        <v>228</v>
      </c>
      <c r="E832" s="238" t="s">
        <v>19</v>
      </c>
      <c r="F832" s="239" t="s">
        <v>1685</v>
      </c>
      <c r="G832" s="237"/>
      <c r="H832" s="238" t="s">
        <v>19</v>
      </c>
      <c r="I832" s="240"/>
      <c r="J832" s="237"/>
      <c r="K832" s="237"/>
      <c r="L832" s="241"/>
      <c r="M832" s="242"/>
      <c r="N832" s="243"/>
      <c r="O832" s="243"/>
      <c r="P832" s="243"/>
      <c r="Q832" s="243"/>
      <c r="R832" s="243"/>
      <c r="S832" s="243"/>
      <c r="T832" s="244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45" t="s">
        <v>228</v>
      </c>
      <c r="AU832" s="245" t="s">
        <v>84</v>
      </c>
      <c r="AV832" s="13" t="s">
        <v>82</v>
      </c>
      <c r="AW832" s="13" t="s">
        <v>37</v>
      </c>
      <c r="AX832" s="13" t="s">
        <v>75</v>
      </c>
      <c r="AY832" s="245" t="s">
        <v>137</v>
      </c>
    </row>
    <row r="833" s="14" customFormat="1">
      <c r="A833" s="14"/>
      <c r="B833" s="246"/>
      <c r="C833" s="247"/>
      <c r="D833" s="226" t="s">
        <v>228</v>
      </c>
      <c r="E833" s="248" t="s">
        <v>19</v>
      </c>
      <c r="F833" s="249" t="s">
        <v>1686</v>
      </c>
      <c r="G833" s="247"/>
      <c r="H833" s="250">
        <v>60.588000000000001</v>
      </c>
      <c r="I833" s="251"/>
      <c r="J833" s="247"/>
      <c r="K833" s="247"/>
      <c r="L833" s="252"/>
      <c r="M833" s="253"/>
      <c r="N833" s="254"/>
      <c r="O833" s="254"/>
      <c r="P833" s="254"/>
      <c r="Q833" s="254"/>
      <c r="R833" s="254"/>
      <c r="S833" s="254"/>
      <c r="T833" s="255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56" t="s">
        <v>228</v>
      </c>
      <c r="AU833" s="256" t="s">
        <v>84</v>
      </c>
      <c r="AV833" s="14" t="s">
        <v>84</v>
      </c>
      <c r="AW833" s="14" t="s">
        <v>37</v>
      </c>
      <c r="AX833" s="14" t="s">
        <v>75</v>
      </c>
      <c r="AY833" s="256" t="s">
        <v>137</v>
      </c>
    </row>
    <row r="834" s="16" customFormat="1">
      <c r="A834" s="16"/>
      <c r="B834" s="280"/>
      <c r="C834" s="281"/>
      <c r="D834" s="226" t="s">
        <v>228</v>
      </c>
      <c r="E834" s="282" t="s">
        <v>19</v>
      </c>
      <c r="F834" s="283" t="s">
        <v>1309</v>
      </c>
      <c r="G834" s="281"/>
      <c r="H834" s="284">
        <v>1804.6120000000001</v>
      </c>
      <c r="I834" s="285"/>
      <c r="J834" s="281"/>
      <c r="K834" s="281"/>
      <c r="L834" s="286"/>
      <c r="M834" s="287"/>
      <c r="N834" s="288"/>
      <c r="O834" s="288"/>
      <c r="P834" s="288"/>
      <c r="Q834" s="288"/>
      <c r="R834" s="288"/>
      <c r="S834" s="288"/>
      <c r="T834" s="289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T834" s="290" t="s">
        <v>228</v>
      </c>
      <c r="AU834" s="290" t="s">
        <v>84</v>
      </c>
      <c r="AV834" s="16" t="s">
        <v>151</v>
      </c>
      <c r="AW834" s="16" t="s">
        <v>37</v>
      </c>
      <c r="AX834" s="16" t="s">
        <v>75</v>
      </c>
      <c r="AY834" s="290" t="s">
        <v>137</v>
      </c>
    </row>
    <row r="835" s="15" customFormat="1">
      <c r="A835" s="15"/>
      <c r="B835" s="257"/>
      <c r="C835" s="258"/>
      <c r="D835" s="226" t="s">
        <v>228</v>
      </c>
      <c r="E835" s="259" t="s">
        <v>19</v>
      </c>
      <c r="F835" s="260" t="s">
        <v>237</v>
      </c>
      <c r="G835" s="258"/>
      <c r="H835" s="261">
        <v>4110.8289999999997</v>
      </c>
      <c r="I835" s="262"/>
      <c r="J835" s="258"/>
      <c r="K835" s="258"/>
      <c r="L835" s="263"/>
      <c r="M835" s="264"/>
      <c r="N835" s="265"/>
      <c r="O835" s="265"/>
      <c r="P835" s="265"/>
      <c r="Q835" s="265"/>
      <c r="R835" s="265"/>
      <c r="S835" s="265"/>
      <c r="T835" s="266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67" t="s">
        <v>228</v>
      </c>
      <c r="AU835" s="267" t="s">
        <v>84</v>
      </c>
      <c r="AV835" s="15" t="s">
        <v>155</v>
      </c>
      <c r="AW835" s="15" t="s">
        <v>37</v>
      </c>
      <c r="AX835" s="15" t="s">
        <v>82</v>
      </c>
      <c r="AY835" s="267" t="s">
        <v>137</v>
      </c>
    </row>
    <row r="836" s="2" customFormat="1" ht="37.8" customHeight="1">
      <c r="A836" s="39"/>
      <c r="B836" s="40"/>
      <c r="C836" s="213" t="s">
        <v>507</v>
      </c>
      <c r="D836" s="213" t="s">
        <v>140</v>
      </c>
      <c r="E836" s="214" t="s">
        <v>1697</v>
      </c>
      <c r="F836" s="215" t="s">
        <v>1698</v>
      </c>
      <c r="G836" s="216" t="s">
        <v>1244</v>
      </c>
      <c r="H836" s="217">
        <v>4110.8289999999997</v>
      </c>
      <c r="I836" s="218"/>
      <c r="J836" s="219">
        <f>ROUND(I836*H836,2)</f>
        <v>0</v>
      </c>
      <c r="K836" s="215" t="s">
        <v>282</v>
      </c>
      <c r="L836" s="45"/>
      <c r="M836" s="220" t="s">
        <v>19</v>
      </c>
      <c r="N836" s="221" t="s">
        <v>46</v>
      </c>
      <c r="O836" s="85"/>
      <c r="P836" s="222">
        <f>O836*H836</f>
        <v>0</v>
      </c>
      <c r="Q836" s="222">
        <v>0.00027</v>
      </c>
      <c r="R836" s="222">
        <f>Q836*H836</f>
        <v>1.1099238299999998</v>
      </c>
      <c r="S836" s="222">
        <v>0</v>
      </c>
      <c r="T836" s="223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4" t="s">
        <v>189</v>
      </c>
      <c r="AT836" s="224" t="s">
        <v>140</v>
      </c>
      <c r="AU836" s="224" t="s">
        <v>84</v>
      </c>
      <c r="AY836" s="18" t="s">
        <v>137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8" t="s">
        <v>82</v>
      </c>
      <c r="BK836" s="225">
        <f>ROUND(I836*H836,2)</f>
        <v>0</v>
      </c>
      <c r="BL836" s="18" t="s">
        <v>189</v>
      </c>
      <c r="BM836" s="224" t="s">
        <v>1699</v>
      </c>
    </row>
    <row r="837" s="2" customFormat="1">
      <c r="A837" s="39"/>
      <c r="B837" s="40"/>
      <c r="C837" s="41"/>
      <c r="D837" s="268" t="s">
        <v>284</v>
      </c>
      <c r="E837" s="41"/>
      <c r="F837" s="269" t="s">
        <v>1700</v>
      </c>
      <c r="G837" s="41"/>
      <c r="H837" s="41"/>
      <c r="I837" s="228"/>
      <c r="J837" s="41"/>
      <c r="K837" s="41"/>
      <c r="L837" s="45"/>
      <c r="M837" s="291"/>
      <c r="N837" s="292"/>
      <c r="O837" s="233"/>
      <c r="P837" s="233"/>
      <c r="Q837" s="233"/>
      <c r="R837" s="233"/>
      <c r="S837" s="233"/>
      <c r="T837" s="293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T837" s="18" t="s">
        <v>284</v>
      </c>
      <c r="AU837" s="18" t="s">
        <v>84</v>
      </c>
    </row>
    <row r="838" s="2" customFormat="1" ht="6.96" customHeight="1">
      <c r="A838" s="39"/>
      <c r="B838" s="60"/>
      <c r="C838" s="61"/>
      <c r="D838" s="61"/>
      <c r="E838" s="61"/>
      <c r="F838" s="61"/>
      <c r="G838" s="61"/>
      <c r="H838" s="61"/>
      <c r="I838" s="61"/>
      <c r="J838" s="61"/>
      <c r="K838" s="61"/>
      <c r="L838" s="45"/>
      <c r="M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</row>
  </sheetData>
  <sheetProtection sheet="1" autoFilter="0" formatColumns="0" formatRows="0" objects="1" scenarios="1" spinCount="100000" saltValue="TOUGigHT5IMeEe6cXHw3auFB8HUJHNhoWXwjC2TL+MAbTZJMYUvY27cfIj+yIScB8WyhaafanHgKAtglg/K82w==" hashValue="PcD4zoZgN9PstRy8sgBNdAQDBXl4SxlzDRCYehxa7aui79e9nJnl1rz3h1i1EPBeCHDVF6fJmVEPaanN95MtrA==" algorithmName="SHA-512" password="88D0"/>
  <autoFilter ref="C96:K83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5:H85"/>
    <mergeCell ref="E87:H87"/>
    <mergeCell ref="E89:H89"/>
    <mergeCell ref="L2:V2"/>
  </mergeCells>
  <hyperlinks>
    <hyperlink ref="F101" r:id="rId1" display="https://podminky.urs.cz/item/CS_URS_2025_02/342272225"/>
    <hyperlink ref="F111" r:id="rId2" display="https://podminky.urs.cz/item/CS_URS_2025_02/342291111"/>
    <hyperlink ref="F121" r:id="rId3" display="https://podminky.urs.cz/item/CS_URS_2025_02/342291121"/>
    <hyperlink ref="F135" r:id="rId4" display="https://podminky.urs.cz/item/CS_URS_2025_02/612131121"/>
    <hyperlink ref="F140" r:id="rId5" display="https://podminky.urs.cz/item/CS_URS_2025_02/612142001"/>
    <hyperlink ref="F142" r:id="rId6" display="https://podminky.urs.cz/item/CS_URS_2025_02/612321131"/>
    <hyperlink ref="F144" r:id="rId7" display="https://podminky.urs.cz/item/CS_URS_2025_02/612325411"/>
    <hyperlink ref="F149" r:id="rId8" display="https://podminky.urs.cz/item/CS_URS_2025_02/619991005"/>
    <hyperlink ref="F194" r:id="rId9" display="https://podminky.urs.cz/item/CS_URS_2025_02/641941111"/>
    <hyperlink ref="F204" r:id="rId10" display="https://podminky.urs.cz/item/CS_URS_2025_02/949101111"/>
    <hyperlink ref="F222" r:id="rId11" display="https://podminky.urs.cz/item/CS_URS_2025_02/952901111"/>
    <hyperlink ref="F236" r:id="rId12" display="https://podminky.urs.cz/item/CS_URS_2025_02/977151121"/>
    <hyperlink ref="F247" r:id="rId13" display="https://podminky.urs.cz/item/CS_URS_2025_02/997013217"/>
    <hyperlink ref="F249" r:id="rId14" display="https://podminky.urs.cz/item/CS_URS_2025_02/997013501"/>
    <hyperlink ref="F251" r:id="rId15" display="https://podminky.urs.cz/item/CS_URS_2025_02/997013509"/>
    <hyperlink ref="F255" r:id="rId16" display="https://podminky.urs.cz/item/CS_URS_2025_02/997013609"/>
    <hyperlink ref="F259" r:id="rId17" display="https://podminky.urs.cz/item/CS_URS_2025_02/997013631"/>
    <hyperlink ref="F265" r:id="rId18" display="https://podminky.urs.cz/item/CS_URS_2025_02/998012043"/>
    <hyperlink ref="F270" r:id="rId19" display="https://podminky.urs.cz/item/CS_URS_2025_02/998727123"/>
    <hyperlink ref="F273" r:id="rId20" display="https://podminky.urs.cz/item/CS_URS_2025_02/763121415"/>
    <hyperlink ref="F283" r:id="rId21" display="https://podminky.urs.cz/item/CS_URS_2025_02/763131441"/>
    <hyperlink ref="F297" r:id="rId22" display="https://podminky.urs.cz/item/CS_URS_2025_02/763172453"/>
    <hyperlink ref="F306" r:id="rId23" display="https://podminky.urs.cz/item/CS_URS_2025_02/763431011"/>
    <hyperlink ref="F321" r:id="rId24" display="https://podminky.urs.cz/item/CS_URS_2025_02/998763333"/>
    <hyperlink ref="F324" r:id="rId25" display="https://podminky.urs.cz/item/CS_URS_2025_02/767581802"/>
    <hyperlink ref="F347" r:id="rId26" display="https://podminky.urs.cz/item/CS_URS_2025_02/767582800"/>
    <hyperlink ref="F350" r:id="rId27" display="https://podminky.urs.cz/item/CS_URS_2025_02/783801201"/>
    <hyperlink ref="F393" r:id="rId28" display="https://podminky.urs.cz/item/CS_URS_2025_02/783813131"/>
    <hyperlink ref="F436" r:id="rId29" display="https://podminky.urs.cz/item/CS_URS_2025_02/783827421"/>
    <hyperlink ref="F480" r:id="rId30" display="https://podminky.urs.cz/item/CS_URS_2025_02/784121001"/>
    <hyperlink ref="F659" r:id="rId31" display="https://podminky.urs.cz/item/CS_URS_2025_02/784181101"/>
    <hyperlink ref="F837" r:id="rId32" display="https://podminky.urs.cz/item/CS_URS_2025_02/78421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1701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16.5" customHeight="1">
      <c r="A11" s="39"/>
      <c r="B11" s="45"/>
      <c r="C11" s="39"/>
      <c r="D11" s="39"/>
      <c r="E11" s="146" t="s">
        <v>1702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ROUND(J89,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ROUND((SUM(BE89:BE111)),  2)</f>
        <v>0</v>
      </c>
      <c r="G35" s="39"/>
      <c r="H35" s="39"/>
      <c r="I35" s="158">
        <v>0.20999999999999999</v>
      </c>
      <c r="J35" s="157">
        <f>ROUND(((SUM(BE89:BE111))*I35),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ROUND((SUM(BF89:BF111)),  2)</f>
        <v>0</v>
      </c>
      <c r="G36" s="39"/>
      <c r="H36" s="39"/>
      <c r="I36" s="158">
        <v>0.12</v>
      </c>
      <c r="J36" s="157">
        <f>ROUND(((SUM(BF89:BF111))*I36),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ROUND((SUM(BG89:BG111)),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ROUND((SUM(BH89:BH111)),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ROUND((SUM(BI89:BI111)),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1701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6.5" customHeight="1">
      <c r="A54" s="39"/>
      <c r="B54" s="40"/>
      <c r="C54" s="41"/>
      <c r="D54" s="41"/>
      <c r="E54" s="70" t="str">
        <f>E11</f>
        <v>1102508_2 - 1 - OAHŠ HB Kyjovská - VRN - etapa 2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J89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117</v>
      </c>
      <c r="E64" s="178"/>
      <c r="F64" s="178"/>
      <c r="G64" s="178"/>
      <c r="H64" s="178"/>
      <c r="I64" s="178"/>
      <c r="J64" s="179">
        <f>J90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118</v>
      </c>
      <c r="E65" s="183"/>
      <c r="F65" s="183"/>
      <c r="G65" s="183"/>
      <c r="H65" s="183"/>
      <c r="I65" s="183"/>
      <c r="J65" s="184">
        <f>J91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119</v>
      </c>
      <c r="E66" s="183"/>
      <c r="F66" s="183"/>
      <c r="G66" s="183"/>
      <c r="H66" s="183"/>
      <c r="I66" s="183"/>
      <c r="J66" s="184">
        <f>J94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120</v>
      </c>
      <c r="E67" s="183"/>
      <c r="F67" s="183"/>
      <c r="G67" s="183"/>
      <c r="H67" s="183"/>
      <c r="I67" s="183"/>
      <c r="J67" s="184">
        <f>J103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4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4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2"/>
      <c r="C73" s="63"/>
      <c r="D73" s="63"/>
      <c r="E73" s="63"/>
      <c r="F73" s="63"/>
      <c r="G73" s="63"/>
      <c r="H73" s="63"/>
      <c r="I73" s="63"/>
      <c r="J73" s="63"/>
      <c r="K73" s="63"/>
      <c r="L73" s="14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121</v>
      </c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4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70" t="str">
        <f>E7</f>
        <v>OAHŠ HB Kyjovská - rekonstrukce elektroinstalace</v>
      </c>
      <c r="F77" s="33"/>
      <c r="G77" s="33"/>
      <c r="H77" s="33"/>
      <c r="I77" s="41"/>
      <c r="J77" s="41"/>
      <c r="K77" s="41"/>
      <c r="L77" s="14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1" customFormat="1" ht="12" customHeight="1">
      <c r="B78" s="22"/>
      <c r="C78" s="33" t="s">
        <v>109</v>
      </c>
      <c r="D78" s="23"/>
      <c r="E78" s="23"/>
      <c r="F78" s="23"/>
      <c r="G78" s="23"/>
      <c r="H78" s="23"/>
      <c r="I78" s="23"/>
      <c r="J78" s="23"/>
      <c r="K78" s="23"/>
      <c r="L78" s="21"/>
    </row>
    <row r="79" s="2" customFormat="1" ht="16.5" customHeight="1">
      <c r="A79" s="39"/>
      <c r="B79" s="40"/>
      <c r="C79" s="41"/>
      <c r="D79" s="41"/>
      <c r="E79" s="170" t="s">
        <v>1701</v>
      </c>
      <c r="F79" s="41"/>
      <c r="G79" s="41"/>
      <c r="H79" s="41"/>
      <c r="I79" s="41"/>
      <c r="J79" s="41"/>
      <c r="K79" s="4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111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41"/>
      <c r="D81" s="41"/>
      <c r="E81" s="70" t="str">
        <f>E11</f>
        <v>1102508_2 - 1 - OAHŠ HB Kyjovská - VRN - etapa 2</v>
      </c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21</v>
      </c>
      <c r="D83" s="41"/>
      <c r="E83" s="41"/>
      <c r="F83" s="28" t="str">
        <f>F14</f>
        <v>Havlíčkův Brod</v>
      </c>
      <c r="G83" s="41"/>
      <c r="H83" s="41"/>
      <c r="I83" s="33" t="s">
        <v>23</v>
      </c>
      <c r="J83" s="73" t="str">
        <f>IF(J14="","",J14)</f>
        <v>17. 11. 2025</v>
      </c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25</v>
      </c>
      <c r="D85" s="41"/>
      <c r="E85" s="41"/>
      <c r="F85" s="28" t="str">
        <f>E17</f>
        <v>Kraj Vysočina</v>
      </c>
      <c r="G85" s="41"/>
      <c r="H85" s="41"/>
      <c r="I85" s="33" t="s">
        <v>33</v>
      </c>
      <c r="J85" s="37" t="str">
        <f>E23</f>
        <v>premise, s.r.o.</v>
      </c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31</v>
      </c>
      <c r="D86" s="41"/>
      <c r="E86" s="41"/>
      <c r="F86" s="28" t="str">
        <f>IF(E20="","",E20)</f>
        <v>Vyplň údaj</v>
      </c>
      <c r="G86" s="41"/>
      <c r="H86" s="41"/>
      <c r="I86" s="33" t="s">
        <v>38</v>
      </c>
      <c r="J86" s="37" t="str">
        <f>E26</f>
        <v>premise, s.r.o.</v>
      </c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0.32" customHeight="1">
      <c r="A87" s="39"/>
      <c r="B87" s="40"/>
      <c r="C87" s="41"/>
      <c r="D87" s="41"/>
      <c r="E87" s="41"/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1" customFormat="1" ht="29.28" customHeight="1">
      <c r="A88" s="186"/>
      <c r="B88" s="187"/>
      <c r="C88" s="188" t="s">
        <v>122</v>
      </c>
      <c r="D88" s="189" t="s">
        <v>60</v>
      </c>
      <c r="E88" s="189" t="s">
        <v>56</v>
      </c>
      <c r="F88" s="189" t="s">
        <v>57</v>
      </c>
      <c r="G88" s="189" t="s">
        <v>123</v>
      </c>
      <c r="H88" s="189" t="s">
        <v>124</v>
      </c>
      <c r="I88" s="189" t="s">
        <v>125</v>
      </c>
      <c r="J88" s="189" t="s">
        <v>115</v>
      </c>
      <c r="K88" s="190" t="s">
        <v>126</v>
      </c>
      <c r="L88" s="191"/>
      <c r="M88" s="93" t="s">
        <v>19</v>
      </c>
      <c r="N88" s="94" t="s">
        <v>45</v>
      </c>
      <c r="O88" s="94" t="s">
        <v>127</v>
      </c>
      <c r="P88" s="94" t="s">
        <v>128</v>
      </c>
      <c r="Q88" s="94" t="s">
        <v>129</v>
      </c>
      <c r="R88" s="94" t="s">
        <v>130</v>
      </c>
      <c r="S88" s="94" t="s">
        <v>131</v>
      </c>
      <c r="T88" s="95" t="s">
        <v>132</v>
      </c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</row>
    <row r="89" s="2" customFormat="1" ht="22.8" customHeight="1">
      <c r="A89" s="39"/>
      <c r="B89" s="40"/>
      <c r="C89" s="100" t="s">
        <v>133</v>
      </c>
      <c r="D89" s="41"/>
      <c r="E89" s="41"/>
      <c r="F89" s="41"/>
      <c r="G89" s="41"/>
      <c r="H89" s="41"/>
      <c r="I89" s="41"/>
      <c r="J89" s="192">
        <f>BK89</f>
        <v>0</v>
      </c>
      <c r="K89" s="41"/>
      <c r="L89" s="45"/>
      <c r="M89" s="96"/>
      <c r="N89" s="193"/>
      <c r="O89" s="97"/>
      <c r="P89" s="194">
        <f>P90</f>
        <v>0</v>
      </c>
      <c r="Q89" s="97"/>
      <c r="R89" s="194">
        <f>R90</f>
        <v>0</v>
      </c>
      <c r="S89" s="97"/>
      <c r="T89" s="195">
        <f>T90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74</v>
      </c>
      <c r="AU89" s="18" t="s">
        <v>116</v>
      </c>
      <c r="BK89" s="196">
        <f>BK90</f>
        <v>0</v>
      </c>
    </row>
    <row r="90" s="12" customFormat="1" ht="25.92" customHeight="1">
      <c r="A90" s="12"/>
      <c r="B90" s="197"/>
      <c r="C90" s="198"/>
      <c r="D90" s="199" t="s">
        <v>74</v>
      </c>
      <c r="E90" s="200" t="s">
        <v>134</v>
      </c>
      <c r="F90" s="200" t="s">
        <v>135</v>
      </c>
      <c r="G90" s="198"/>
      <c r="H90" s="198"/>
      <c r="I90" s="201"/>
      <c r="J90" s="202">
        <f>BK90</f>
        <v>0</v>
      </c>
      <c r="K90" s="198"/>
      <c r="L90" s="203"/>
      <c r="M90" s="204"/>
      <c r="N90" s="205"/>
      <c r="O90" s="205"/>
      <c r="P90" s="206">
        <f>P91+P94+P103</f>
        <v>0</v>
      </c>
      <c r="Q90" s="205"/>
      <c r="R90" s="206">
        <f>R91+R94+R103</f>
        <v>0</v>
      </c>
      <c r="S90" s="205"/>
      <c r="T90" s="207">
        <f>T91+T94+T103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8" t="s">
        <v>136</v>
      </c>
      <c r="AT90" s="209" t="s">
        <v>74</v>
      </c>
      <c r="AU90" s="209" t="s">
        <v>75</v>
      </c>
      <c r="AY90" s="208" t="s">
        <v>137</v>
      </c>
      <c r="BK90" s="210">
        <f>BK91+BK94+BK103</f>
        <v>0</v>
      </c>
    </row>
    <row r="91" s="12" customFormat="1" ht="22.8" customHeight="1">
      <c r="A91" s="12"/>
      <c r="B91" s="197"/>
      <c r="C91" s="198"/>
      <c r="D91" s="199" t="s">
        <v>74</v>
      </c>
      <c r="E91" s="211" t="s">
        <v>138</v>
      </c>
      <c r="F91" s="211" t="s">
        <v>139</v>
      </c>
      <c r="G91" s="198"/>
      <c r="H91" s="198"/>
      <c r="I91" s="201"/>
      <c r="J91" s="212">
        <f>BK91</f>
        <v>0</v>
      </c>
      <c r="K91" s="198"/>
      <c r="L91" s="203"/>
      <c r="M91" s="204"/>
      <c r="N91" s="205"/>
      <c r="O91" s="205"/>
      <c r="P91" s="206">
        <f>SUM(P92:P93)</f>
        <v>0</v>
      </c>
      <c r="Q91" s="205"/>
      <c r="R91" s="206">
        <f>SUM(R92:R93)</f>
        <v>0</v>
      </c>
      <c r="S91" s="205"/>
      <c r="T91" s="207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8" t="s">
        <v>136</v>
      </c>
      <c r="AT91" s="209" t="s">
        <v>74</v>
      </c>
      <c r="AU91" s="209" t="s">
        <v>82</v>
      </c>
      <c r="AY91" s="208" t="s">
        <v>137</v>
      </c>
      <c r="BK91" s="210">
        <f>SUM(BK92:BK93)</f>
        <v>0</v>
      </c>
    </row>
    <row r="92" s="2" customFormat="1" ht="24.15" customHeight="1">
      <c r="A92" s="39"/>
      <c r="B92" s="40"/>
      <c r="C92" s="213" t="s">
        <v>82</v>
      </c>
      <c r="D92" s="213" t="s">
        <v>140</v>
      </c>
      <c r="E92" s="214" t="s">
        <v>141</v>
      </c>
      <c r="F92" s="215" t="s">
        <v>142</v>
      </c>
      <c r="G92" s="216" t="s">
        <v>143</v>
      </c>
      <c r="H92" s="217">
        <v>1</v>
      </c>
      <c r="I92" s="218"/>
      <c r="J92" s="219">
        <f>ROUND(I92*H92,2)</f>
        <v>0</v>
      </c>
      <c r="K92" s="215" t="s">
        <v>19</v>
      </c>
      <c r="L92" s="45"/>
      <c r="M92" s="220" t="s">
        <v>19</v>
      </c>
      <c r="N92" s="221" t="s">
        <v>46</v>
      </c>
      <c r="O92" s="85"/>
      <c r="P92" s="222">
        <f>O92*H92</f>
        <v>0</v>
      </c>
      <c r="Q92" s="222">
        <v>0</v>
      </c>
      <c r="R92" s="222">
        <f>Q92*H92</f>
        <v>0</v>
      </c>
      <c r="S92" s="222">
        <v>0</v>
      </c>
      <c r="T92" s="223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24" t="s">
        <v>144</v>
      </c>
      <c r="AT92" s="224" t="s">
        <v>140</v>
      </c>
      <c r="AU92" s="224" t="s">
        <v>84</v>
      </c>
      <c r="AY92" s="18" t="s">
        <v>137</v>
      </c>
      <c r="BE92" s="225">
        <f>IF(N92="základní",J92,0)</f>
        <v>0</v>
      </c>
      <c r="BF92" s="225">
        <f>IF(N92="snížená",J92,0)</f>
        <v>0</v>
      </c>
      <c r="BG92" s="225">
        <f>IF(N92="zákl. přenesená",J92,0)</f>
        <v>0</v>
      </c>
      <c r="BH92" s="225">
        <f>IF(N92="sníž. přenesená",J92,0)</f>
        <v>0</v>
      </c>
      <c r="BI92" s="225">
        <f>IF(N92="nulová",J92,0)</f>
        <v>0</v>
      </c>
      <c r="BJ92" s="18" t="s">
        <v>82</v>
      </c>
      <c r="BK92" s="225">
        <f>ROUND(I92*H92,2)</f>
        <v>0</v>
      </c>
      <c r="BL92" s="18" t="s">
        <v>144</v>
      </c>
      <c r="BM92" s="224" t="s">
        <v>145</v>
      </c>
    </row>
    <row r="93" s="2" customFormat="1" ht="21.75" customHeight="1">
      <c r="A93" s="39"/>
      <c r="B93" s="40"/>
      <c r="C93" s="213" t="s">
        <v>84</v>
      </c>
      <c r="D93" s="213" t="s">
        <v>140</v>
      </c>
      <c r="E93" s="214" t="s">
        <v>146</v>
      </c>
      <c r="F93" s="215" t="s">
        <v>147</v>
      </c>
      <c r="G93" s="216" t="s">
        <v>143</v>
      </c>
      <c r="H93" s="217">
        <v>1</v>
      </c>
      <c r="I93" s="218"/>
      <c r="J93" s="219">
        <f>ROUND(I93*H93,2)</f>
        <v>0</v>
      </c>
      <c r="K93" s="215" t="s">
        <v>19</v>
      </c>
      <c r="L93" s="45"/>
      <c r="M93" s="220" t="s">
        <v>19</v>
      </c>
      <c r="N93" s="221" t="s">
        <v>46</v>
      </c>
      <c r="O93" s="85"/>
      <c r="P93" s="222">
        <f>O93*H93</f>
        <v>0</v>
      </c>
      <c r="Q93" s="222">
        <v>0</v>
      </c>
      <c r="R93" s="222">
        <f>Q93*H93</f>
        <v>0</v>
      </c>
      <c r="S93" s="222">
        <v>0</v>
      </c>
      <c r="T93" s="223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24" t="s">
        <v>144</v>
      </c>
      <c r="AT93" s="224" t="s">
        <v>140</v>
      </c>
      <c r="AU93" s="224" t="s">
        <v>84</v>
      </c>
      <c r="AY93" s="18" t="s">
        <v>137</v>
      </c>
      <c r="BE93" s="225">
        <f>IF(N93="základní",J93,0)</f>
        <v>0</v>
      </c>
      <c r="BF93" s="225">
        <f>IF(N93="snížená",J93,0)</f>
        <v>0</v>
      </c>
      <c r="BG93" s="225">
        <f>IF(N93="zákl. přenesená",J93,0)</f>
        <v>0</v>
      </c>
      <c r="BH93" s="225">
        <f>IF(N93="sníž. přenesená",J93,0)</f>
        <v>0</v>
      </c>
      <c r="BI93" s="225">
        <f>IF(N93="nulová",J93,0)</f>
        <v>0</v>
      </c>
      <c r="BJ93" s="18" t="s">
        <v>82</v>
      </c>
      <c r="BK93" s="225">
        <f>ROUND(I93*H93,2)</f>
        <v>0</v>
      </c>
      <c r="BL93" s="18" t="s">
        <v>144</v>
      </c>
      <c r="BM93" s="224" t="s">
        <v>148</v>
      </c>
    </row>
    <row r="94" s="12" customFormat="1" ht="22.8" customHeight="1">
      <c r="A94" s="12"/>
      <c r="B94" s="197"/>
      <c r="C94" s="198"/>
      <c r="D94" s="199" t="s">
        <v>74</v>
      </c>
      <c r="E94" s="211" t="s">
        <v>149</v>
      </c>
      <c r="F94" s="211" t="s">
        <v>150</v>
      </c>
      <c r="G94" s="198"/>
      <c r="H94" s="198"/>
      <c r="I94" s="201"/>
      <c r="J94" s="212">
        <f>BK94</f>
        <v>0</v>
      </c>
      <c r="K94" s="198"/>
      <c r="L94" s="203"/>
      <c r="M94" s="204"/>
      <c r="N94" s="205"/>
      <c r="O94" s="205"/>
      <c r="P94" s="206">
        <f>SUM(P95:P102)</f>
        <v>0</v>
      </c>
      <c r="Q94" s="205"/>
      <c r="R94" s="206">
        <f>SUM(R95:R102)</f>
        <v>0</v>
      </c>
      <c r="S94" s="205"/>
      <c r="T94" s="207">
        <f>SUM(T95:T102)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8" t="s">
        <v>136</v>
      </c>
      <c r="AT94" s="209" t="s">
        <v>74</v>
      </c>
      <c r="AU94" s="209" t="s">
        <v>82</v>
      </c>
      <c r="AY94" s="208" t="s">
        <v>137</v>
      </c>
      <c r="BK94" s="210">
        <f>SUM(BK95:BK102)</f>
        <v>0</v>
      </c>
    </row>
    <row r="95" s="2" customFormat="1" ht="37.8" customHeight="1">
      <c r="A95" s="39"/>
      <c r="B95" s="40"/>
      <c r="C95" s="213" t="s">
        <v>151</v>
      </c>
      <c r="D95" s="213" t="s">
        <v>140</v>
      </c>
      <c r="E95" s="214" t="s">
        <v>152</v>
      </c>
      <c r="F95" s="215" t="s">
        <v>153</v>
      </c>
      <c r="G95" s="216" t="s">
        <v>143</v>
      </c>
      <c r="H95" s="217">
        <v>1</v>
      </c>
      <c r="I95" s="218"/>
      <c r="J95" s="219">
        <f>ROUND(I95*H95,2)</f>
        <v>0</v>
      </c>
      <c r="K95" s="215" t="s">
        <v>19</v>
      </c>
      <c r="L95" s="45"/>
      <c r="M95" s="220" t="s">
        <v>19</v>
      </c>
      <c r="N95" s="221" t="s">
        <v>46</v>
      </c>
      <c r="O95" s="85"/>
      <c r="P95" s="222">
        <f>O95*H95</f>
        <v>0</v>
      </c>
      <c r="Q95" s="222">
        <v>0</v>
      </c>
      <c r="R95" s="222">
        <f>Q95*H95</f>
        <v>0</v>
      </c>
      <c r="S95" s="222">
        <v>0</v>
      </c>
      <c r="T95" s="223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24" t="s">
        <v>144</v>
      </c>
      <c r="AT95" s="224" t="s">
        <v>140</v>
      </c>
      <c r="AU95" s="224" t="s">
        <v>84</v>
      </c>
      <c r="AY95" s="18" t="s">
        <v>137</v>
      </c>
      <c r="BE95" s="225">
        <f>IF(N95="základní",J95,0)</f>
        <v>0</v>
      </c>
      <c r="BF95" s="225">
        <f>IF(N95="snížená",J95,0)</f>
        <v>0</v>
      </c>
      <c r="BG95" s="225">
        <f>IF(N95="zákl. přenesená",J95,0)</f>
        <v>0</v>
      </c>
      <c r="BH95" s="225">
        <f>IF(N95="sníž. přenesená",J95,0)</f>
        <v>0</v>
      </c>
      <c r="BI95" s="225">
        <f>IF(N95="nulová",J95,0)</f>
        <v>0</v>
      </c>
      <c r="BJ95" s="18" t="s">
        <v>82</v>
      </c>
      <c r="BK95" s="225">
        <f>ROUND(I95*H95,2)</f>
        <v>0</v>
      </c>
      <c r="BL95" s="18" t="s">
        <v>144</v>
      </c>
      <c r="BM95" s="224" t="s">
        <v>154</v>
      </c>
    </row>
    <row r="96" s="2" customFormat="1" ht="16.5" customHeight="1">
      <c r="A96" s="39"/>
      <c r="B96" s="40"/>
      <c r="C96" s="213" t="s">
        <v>155</v>
      </c>
      <c r="D96" s="213" t="s">
        <v>140</v>
      </c>
      <c r="E96" s="214" t="s">
        <v>156</v>
      </c>
      <c r="F96" s="215" t="s">
        <v>150</v>
      </c>
      <c r="G96" s="216" t="s">
        <v>143</v>
      </c>
      <c r="H96" s="217">
        <v>1</v>
      </c>
      <c r="I96" s="218"/>
      <c r="J96" s="219">
        <f>ROUND(I96*H96,2)</f>
        <v>0</v>
      </c>
      <c r="K96" s="215" t="s">
        <v>19</v>
      </c>
      <c r="L96" s="45"/>
      <c r="M96" s="220" t="s">
        <v>19</v>
      </c>
      <c r="N96" s="221" t="s">
        <v>46</v>
      </c>
      <c r="O96" s="85"/>
      <c r="P96" s="222">
        <f>O96*H96</f>
        <v>0</v>
      </c>
      <c r="Q96" s="222">
        <v>0</v>
      </c>
      <c r="R96" s="222">
        <f>Q96*H96</f>
        <v>0</v>
      </c>
      <c r="S96" s="222">
        <v>0</v>
      </c>
      <c r="T96" s="223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24" t="s">
        <v>144</v>
      </c>
      <c r="AT96" s="224" t="s">
        <v>140</v>
      </c>
      <c r="AU96" s="224" t="s">
        <v>84</v>
      </c>
      <c r="AY96" s="18" t="s">
        <v>137</v>
      </c>
      <c r="BE96" s="225">
        <f>IF(N96="základní",J96,0)</f>
        <v>0</v>
      </c>
      <c r="BF96" s="225">
        <f>IF(N96="snížená",J96,0)</f>
        <v>0</v>
      </c>
      <c r="BG96" s="225">
        <f>IF(N96="zákl. přenesená",J96,0)</f>
        <v>0</v>
      </c>
      <c r="BH96" s="225">
        <f>IF(N96="sníž. přenesená",J96,0)</f>
        <v>0</v>
      </c>
      <c r="BI96" s="225">
        <f>IF(N96="nulová",J96,0)</f>
        <v>0</v>
      </c>
      <c r="BJ96" s="18" t="s">
        <v>82</v>
      </c>
      <c r="BK96" s="225">
        <f>ROUND(I96*H96,2)</f>
        <v>0</v>
      </c>
      <c r="BL96" s="18" t="s">
        <v>144</v>
      </c>
      <c r="BM96" s="224" t="s">
        <v>157</v>
      </c>
    </row>
    <row r="97" s="2" customFormat="1">
      <c r="A97" s="39"/>
      <c r="B97" s="40"/>
      <c r="C97" s="41"/>
      <c r="D97" s="226" t="s">
        <v>158</v>
      </c>
      <c r="E97" s="41"/>
      <c r="F97" s="227" t="s">
        <v>159</v>
      </c>
      <c r="G97" s="41"/>
      <c r="H97" s="41"/>
      <c r="I97" s="228"/>
      <c r="J97" s="41"/>
      <c r="K97" s="41"/>
      <c r="L97" s="45"/>
      <c r="M97" s="229"/>
      <c r="N97" s="230"/>
      <c r="O97" s="85"/>
      <c r="P97" s="85"/>
      <c r="Q97" s="85"/>
      <c r="R97" s="85"/>
      <c r="S97" s="85"/>
      <c r="T97" s="86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18" t="s">
        <v>158</v>
      </c>
      <c r="AU97" s="18" t="s">
        <v>84</v>
      </c>
    </row>
    <row r="98" s="2" customFormat="1" ht="21.75" customHeight="1">
      <c r="A98" s="39"/>
      <c r="B98" s="40"/>
      <c r="C98" s="213" t="s">
        <v>136</v>
      </c>
      <c r="D98" s="213" t="s">
        <v>140</v>
      </c>
      <c r="E98" s="214" t="s">
        <v>160</v>
      </c>
      <c r="F98" s="215" t="s">
        <v>161</v>
      </c>
      <c r="G98" s="216" t="s">
        <v>143</v>
      </c>
      <c r="H98" s="217">
        <v>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144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144</v>
      </c>
      <c r="BM98" s="224" t="s">
        <v>162</v>
      </c>
    </row>
    <row r="99" s="2" customFormat="1" ht="37.8" customHeight="1">
      <c r="A99" s="39"/>
      <c r="B99" s="40"/>
      <c r="C99" s="213" t="s">
        <v>163</v>
      </c>
      <c r="D99" s="213" t="s">
        <v>140</v>
      </c>
      <c r="E99" s="214" t="s">
        <v>164</v>
      </c>
      <c r="F99" s="215" t="s">
        <v>165</v>
      </c>
      <c r="G99" s="216" t="s">
        <v>143</v>
      </c>
      <c r="H99" s="217">
        <v>1</v>
      </c>
      <c r="I99" s="218"/>
      <c r="J99" s="219">
        <f>ROUND(I99*H99,2)</f>
        <v>0</v>
      </c>
      <c r="K99" s="215" t="s">
        <v>19</v>
      </c>
      <c r="L99" s="45"/>
      <c r="M99" s="220" t="s">
        <v>19</v>
      </c>
      <c r="N99" s="221" t="s">
        <v>46</v>
      </c>
      <c r="O99" s="85"/>
      <c r="P99" s="222">
        <f>O99*H99</f>
        <v>0</v>
      </c>
      <c r="Q99" s="222">
        <v>0</v>
      </c>
      <c r="R99" s="222">
        <f>Q99*H99</f>
        <v>0</v>
      </c>
      <c r="S99" s="222">
        <v>0</v>
      </c>
      <c r="T99" s="223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24" t="s">
        <v>144</v>
      </c>
      <c r="AT99" s="224" t="s">
        <v>140</v>
      </c>
      <c r="AU99" s="224" t="s">
        <v>84</v>
      </c>
      <c r="AY99" s="18" t="s">
        <v>137</v>
      </c>
      <c r="BE99" s="225">
        <f>IF(N99="základní",J99,0)</f>
        <v>0</v>
      </c>
      <c r="BF99" s="225">
        <f>IF(N99="snížená",J99,0)</f>
        <v>0</v>
      </c>
      <c r="BG99" s="225">
        <f>IF(N99="zákl. přenesená",J99,0)</f>
        <v>0</v>
      </c>
      <c r="BH99" s="225">
        <f>IF(N99="sníž. přenesená",J99,0)</f>
        <v>0</v>
      </c>
      <c r="BI99" s="225">
        <f>IF(N99="nulová",J99,0)</f>
        <v>0</v>
      </c>
      <c r="BJ99" s="18" t="s">
        <v>82</v>
      </c>
      <c r="BK99" s="225">
        <f>ROUND(I99*H99,2)</f>
        <v>0</v>
      </c>
      <c r="BL99" s="18" t="s">
        <v>144</v>
      </c>
      <c r="BM99" s="224" t="s">
        <v>166</v>
      </c>
    </row>
    <row r="100" s="2" customFormat="1" ht="24.15" customHeight="1">
      <c r="A100" s="39"/>
      <c r="B100" s="40"/>
      <c r="C100" s="213" t="s">
        <v>167</v>
      </c>
      <c r="D100" s="213" t="s">
        <v>140</v>
      </c>
      <c r="E100" s="214" t="s">
        <v>168</v>
      </c>
      <c r="F100" s="215" t="s">
        <v>169</v>
      </c>
      <c r="G100" s="216" t="s">
        <v>143</v>
      </c>
      <c r="H100" s="217">
        <v>1</v>
      </c>
      <c r="I100" s="218"/>
      <c r="J100" s="219">
        <f>ROUND(I100*H100,2)</f>
        <v>0</v>
      </c>
      <c r="K100" s="215" t="s">
        <v>19</v>
      </c>
      <c r="L100" s="45"/>
      <c r="M100" s="220" t="s">
        <v>19</v>
      </c>
      <c r="N100" s="221" t="s">
        <v>46</v>
      </c>
      <c r="O100" s="85"/>
      <c r="P100" s="222">
        <f>O100*H100</f>
        <v>0</v>
      </c>
      <c r="Q100" s="222">
        <v>0</v>
      </c>
      <c r="R100" s="222">
        <f>Q100*H100</f>
        <v>0</v>
      </c>
      <c r="S100" s="222">
        <v>0</v>
      </c>
      <c r="T100" s="223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24" t="s">
        <v>144</v>
      </c>
      <c r="AT100" s="224" t="s">
        <v>140</v>
      </c>
      <c r="AU100" s="224" t="s">
        <v>84</v>
      </c>
      <c r="AY100" s="18" t="s">
        <v>137</v>
      </c>
      <c r="BE100" s="225">
        <f>IF(N100="základní",J100,0)</f>
        <v>0</v>
      </c>
      <c r="BF100" s="225">
        <f>IF(N100="snížená",J100,0)</f>
        <v>0</v>
      </c>
      <c r="BG100" s="225">
        <f>IF(N100="zákl. přenesená",J100,0)</f>
        <v>0</v>
      </c>
      <c r="BH100" s="225">
        <f>IF(N100="sníž. přenesená",J100,0)</f>
        <v>0</v>
      </c>
      <c r="BI100" s="225">
        <f>IF(N100="nulová",J100,0)</f>
        <v>0</v>
      </c>
      <c r="BJ100" s="18" t="s">
        <v>82</v>
      </c>
      <c r="BK100" s="225">
        <f>ROUND(I100*H100,2)</f>
        <v>0</v>
      </c>
      <c r="BL100" s="18" t="s">
        <v>144</v>
      </c>
      <c r="BM100" s="224" t="s">
        <v>170</v>
      </c>
    </row>
    <row r="101" s="2" customFormat="1" ht="24.15" customHeight="1">
      <c r="A101" s="39"/>
      <c r="B101" s="40"/>
      <c r="C101" s="213" t="s">
        <v>171</v>
      </c>
      <c r="D101" s="213" t="s">
        <v>140</v>
      </c>
      <c r="E101" s="214" t="s">
        <v>172</v>
      </c>
      <c r="F101" s="215" t="s">
        <v>173</v>
      </c>
      <c r="G101" s="216" t="s">
        <v>143</v>
      </c>
      <c r="H101" s="217">
        <v>1</v>
      </c>
      <c r="I101" s="218"/>
      <c r="J101" s="219">
        <f>ROUND(I101*H101,2)</f>
        <v>0</v>
      </c>
      <c r="K101" s="215" t="s">
        <v>19</v>
      </c>
      <c r="L101" s="45"/>
      <c r="M101" s="220" t="s">
        <v>19</v>
      </c>
      <c r="N101" s="221" t="s">
        <v>46</v>
      </c>
      <c r="O101" s="85"/>
      <c r="P101" s="222">
        <f>O101*H101</f>
        <v>0</v>
      </c>
      <c r="Q101" s="222">
        <v>0</v>
      </c>
      <c r="R101" s="222">
        <f>Q101*H101</f>
        <v>0</v>
      </c>
      <c r="S101" s="222">
        <v>0</v>
      </c>
      <c r="T101" s="223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24" t="s">
        <v>144</v>
      </c>
      <c r="AT101" s="224" t="s">
        <v>140</v>
      </c>
      <c r="AU101" s="224" t="s">
        <v>84</v>
      </c>
      <c r="AY101" s="18" t="s">
        <v>137</v>
      </c>
      <c r="BE101" s="225">
        <f>IF(N101="základní",J101,0)</f>
        <v>0</v>
      </c>
      <c r="BF101" s="225">
        <f>IF(N101="snížená",J101,0)</f>
        <v>0</v>
      </c>
      <c r="BG101" s="225">
        <f>IF(N101="zákl. přenesená",J101,0)</f>
        <v>0</v>
      </c>
      <c r="BH101" s="225">
        <f>IF(N101="sníž. přenesená",J101,0)</f>
        <v>0</v>
      </c>
      <c r="BI101" s="225">
        <f>IF(N101="nulová",J101,0)</f>
        <v>0</v>
      </c>
      <c r="BJ101" s="18" t="s">
        <v>82</v>
      </c>
      <c r="BK101" s="225">
        <f>ROUND(I101*H101,2)</f>
        <v>0</v>
      </c>
      <c r="BL101" s="18" t="s">
        <v>144</v>
      </c>
      <c r="BM101" s="224" t="s">
        <v>174</v>
      </c>
    </row>
    <row r="102" s="2" customFormat="1" ht="24.15" customHeight="1">
      <c r="A102" s="39"/>
      <c r="B102" s="40"/>
      <c r="C102" s="213" t="s">
        <v>175</v>
      </c>
      <c r="D102" s="213" t="s">
        <v>140</v>
      </c>
      <c r="E102" s="214" t="s">
        <v>176</v>
      </c>
      <c r="F102" s="215" t="s">
        <v>177</v>
      </c>
      <c r="G102" s="216" t="s">
        <v>143</v>
      </c>
      <c r="H102" s="217">
        <v>1</v>
      </c>
      <c r="I102" s="218"/>
      <c r="J102" s="219">
        <f>ROUND(I102*H102,2)</f>
        <v>0</v>
      </c>
      <c r="K102" s="215" t="s">
        <v>19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</v>
      </c>
      <c r="R102" s="222">
        <f>Q102*H102</f>
        <v>0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144</v>
      </c>
      <c r="AT102" s="224" t="s">
        <v>140</v>
      </c>
      <c r="AU102" s="224" t="s">
        <v>84</v>
      </c>
      <c r="AY102" s="18" t="s">
        <v>137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144</v>
      </c>
      <c r="BM102" s="224" t="s">
        <v>178</v>
      </c>
    </row>
    <row r="103" s="12" customFormat="1" ht="22.8" customHeight="1">
      <c r="A103" s="12"/>
      <c r="B103" s="197"/>
      <c r="C103" s="198"/>
      <c r="D103" s="199" t="s">
        <v>74</v>
      </c>
      <c r="E103" s="211" t="s">
        <v>179</v>
      </c>
      <c r="F103" s="211" t="s">
        <v>180</v>
      </c>
      <c r="G103" s="198"/>
      <c r="H103" s="198"/>
      <c r="I103" s="201"/>
      <c r="J103" s="212">
        <f>BK103</f>
        <v>0</v>
      </c>
      <c r="K103" s="198"/>
      <c r="L103" s="203"/>
      <c r="M103" s="204"/>
      <c r="N103" s="205"/>
      <c r="O103" s="205"/>
      <c r="P103" s="206">
        <f>SUM(P104:P111)</f>
        <v>0</v>
      </c>
      <c r="Q103" s="205"/>
      <c r="R103" s="206">
        <f>SUM(R104:R111)</f>
        <v>0</v>
      </c>
      <c r="S103" s="205"/>
      <c r="T103" s="207">
        <f>SUM(T104:T111)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8" t="s">
        <v>136</v>
      </c>
      <c r="AT103" s="209" t="s">
        <v>74</v>
      </c>
      <c r="AU103" s="209" t="s">
        <v>82</v>
      </c>
      <c r="AY103" s="208" t="s">
        <v>137</v>
      </c>
      <c r="BK103" s="210">
        <f>SUM(BK104:BK111)</f>
        <v>0</v>
      </c>
    </row>
    <row r="104" s="2" customFormat="1" ht="37.8" customHeight="1">
      <c r="A104" s="39"/>
      <c r="B104" s="40"/>
      <c r="C104" s="213" t="s">
        <v>181</v>
      </c>
      <c r="D104" s="213" t="s">
        <v>140</v>
      </c>
      <c r="E104" s="214" t="s">
        <v>1703</v>
      </c>
      <c r="F104" s="215" t="s">
        <v>1704</v>
      </c>
      <c r="G104" s="216" t="s">
        <v>143</v>
      </c>
      <c r="H104" s="217">
        <v>1</v>
      </c>
      <c r="I104" s="218"/>
      <c r="J104" s="219">
        <f>ROUND(I104*H104,2)</f>
        <v>0</v>
      </c>
      <c r="K104" s="215" t="s">
        <v>19</v>
      </c>
      <c r="L104" s="45"/>
      <c r="M104" s="220" t="s">
        <v>19</v>
      </c>
      <c r="N104" s="221" t="s">
        <v>46</v>
      </c>
      <c r="O104" s="85"/>
      <c r="P104" s="222">
        <f>O104*H104</f>
        <v>0</v>
      </c>
      <c r="Q104" s="222">
        <v>0</v>
      </c>
      <c r="R104" s="222">
        <f>Q104*H104</f>
        <v>0</v>
      </c>
      <c r="S104" s="222">
        <v>0</v>
      </c>
      <c r="T104" s="223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24" t="s">
        <v>144</v>
      </c>
      <c r="AT104" s="224" t="s">
        <v>140</v>
      </c>
      <c r="AU104" s="224" t="s">
        <v>84</v>
      </c>
      <c r="AY104" s="18" t="s">
        <v>137</v>
      </c>
      <c r="BE104" s="225">
        <f>IF(N104="základní",J104,0)</f>
        <v>0</v>
      </c>
      <c r="BF104" s="225">
        <f>IF(N104="snížená",J104,0)</f>
        <v>0</v>
      </c>
      <c r="BG104" s="225">
        <f>IF(N104="zákl. přenesená",J104,0)</f>
        <v>0</v>
      </c>
      <c r="BH104" s="225">
        <f>IF(N104="sníž. přenesená",J104,0)</f>
        <v>0</v>
      </c>
      <c r="BI104" s="225">
        <f>IF(N104="nulová",J104,0)</f>
        <v>0</v>
      </c>
      <c r="BJ104" s="18" t="s">
        <v>82</v>
      </c>
      <c r="BK104" s="225">
        <f>ROUND(I104*H104,2)</f>
        <v>0</v>
      </c>
      <c r="BL104" s="18" t="s">
        <v>144</v>
      </c>
      <c r="BM104" s="224" t="s">
        <v>184</v>
      </c>
    </row>
    <row r="105" s="2" customFormat="1" ht="37.8" customHeight="1">
      <c r="A105" s="39"/>
      <c r="B105" s="40"/>
      <c r="C105" s="213" t="s">
        <v>185</v>
      </c>
      <c r="D105" s="213" t="s">
        <v>140</v>
      </c>
      <c r="E105" s="214" t="s">
        <v>186</v>
      </c>
      <c r="F105" s="215" t="s">
        <v>187</v>
      </c>
      <c r="G105" s="216" t="s">
        <v>143</v>
      </c>
      <c r="H105" s="217">
        <v>1</v>
      </c>
      <c r="I105" s="218"/>
      <c r="J105" s="219">
        <f>ROUND(I105*H105,2)</f>
        <v>0</v>
      </c>
      <c r="K105" s="215" t="s">
        <v>19</v>
      </c>
      <c r="L105" s="45"/>
      <c r="M105" s="220" t="s">
        <v>19</v>
      </c>
      <c r="N105" s="221" t="s">
        <v>46</v>
      </c>
      <c r="O105" s="85"/>
      <c r="P105" s="222">
        <f>O105*H105</f>
        <v>0</v>
      </c>
      <c r="Q105" s="222">
        <v>0</v>
      </c>
      <c r="R105" s="222">
        <f>Q105*H105</f>
        <v>0</v>
      </c>
      <c r="S105" s="222">
        <v>0</v>
      </c>
      <c r="T105" s="223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24" t="s">
        <v>144</v>
      </c>
      <c r="AT105" s="224" t="s">
        <v>140</v>
      </c>
      <c r="AU105" s="224" t="s">
        <v>84</v>
      </c>
      <c r="AY105" s="18" t="s">
        <v>137</v>
      </c>
      <c r="BE105" s="225">
        <f>IF(N105="základní",J105,0)</f>
        <v>0</v>
      </c>
      <c r="BF105" s="225">
        <f>IF(N105="snížená",J105,0)</f>
        <v>0</v>
      </c>
      <c r="BG105" s="225">
        <f>IF(N105="zákl. přenesená",J105,0)</f>
        <v>0</v>
      </c>
      <c r="BH105" s="225">
        <f>IF(N105="sníž. přenesená",J105,0)</f>
        <v>0</v>
      </c>
      <c r="BI105" s="225">
        <f>IF(N105="nulová",J105,0)</f>
        <v>0</v>
      </c>
      <c r="BJ105" s="18" t="s">
        <v>82</v>
      </c>
      <c r="BK105" s="225">
        <f>ROUND(I105*H105,2)</f>
        <v>0</v>
      </c>
      <c r="BL105" s="18" t="s">
        <v>144</v>
      </c>
      <c r="BM105" s="224" t="s">
        <v>188</v>
      </c>
    </row>
    <row r="106" s="2" customFormat="1" ht="37.8" customHeight="1">
      <c r="A106" s="39"/>
      <c r="B106" s="40"/>
      <c r="C106" s="213" t="s">
        <v>189</v>
      </c>
      <c r="D106" s="213" t="s">
        <v>140</v>
      </c>
      <c r="E106" s="214" t="s">
        <v>190</v>
      </c>
      <c r="F106" s="215" t="s">
        <v>191</v>
      </c>
      <c r="G106" s="216" t="s">
        <v>143</v>
      </c>
      <c r="H106" s="217">
        <v>1</v>
      </c>
      <c r="I106" s="218"/>
      <c r="J106" s="219">
        <f>ROUND(I106*H106,2)</f>
        <v>0</v>
      </c>
      <c r="K106" s="215" t="s">
        <v>19</v>
      </c>
      <c r="L106" s="45"/>
      <c r="M106" s="220" t="s">
        <v>19</v>
      </c>
      <c r="N106" s="221" t="s">
        <v>46</v>
      </c>
      <c r="O106" s="85"/>
      <c r="P106" s="222">
        <f>O106*H106</f>
        <v>0</v>
      </c>
      <c r="Q106" s="222">
        <v>0</v>
      </c>
      <c r="R106" s="222">
        <f>Q106*H106</f>
        <v>0</v>
      </c>
      <c r="S106" s="222">
        <v>0</v>
      </c>
      <c r="T106" s="223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24" t="s">
        <v>144</v>
      </c>
      <c r="AT106" s="224" t="s">
        <v>140</v>
      </c>
      <c r="AU106" s="224" t="s">
        <v>84</v>
      </c>
      <c r="AY106" s="18" t="s">
        <v>137</v>
      </c>
      <c r="BE106" s="225">
        <f>IF(N106="základní",J106,0)</f>
        <v>0</v>
      </c>
      <c r="BF106" s="225">
        <f>IF(N106="snížená",J106,0)</f>
        <v>0</v>
      </c>
      <c r="BG106" s="225">
        <f>IF(N106="zákl. přenesená",J106,0)</f>
        <v>0</v>
      </c>
      <c r="BH106" s="225">
        <f>IF(N106="sníž. přenesená",J106,0)</f>
        <v>0</v>
      </c>
      <c r="BI106" s="225">
        <f>IF(N106="nulová",J106,0)</f>
        <v>0</v>
      </c>
      <c r="BJ106" s="18" t="s">
        <v>82</v>
      </c>
      <c r="BK106" s="225">
        <f>ROUND(I106*H106,2)</f>
        <v>0</v>
      </c>
      <c r="BL106" s="18" t="s">
        <v>144</v>
      </c>
      <c r="BM106" s="224" t="s">
        <v>192</v>
      </c>
    </row>
    <row r="107" s="2" customFormat="1" ht="33" customHeight="1">
      <c r="A107" s="39"/>
      <c r="B107" s="40"/>
      <c r="C107" s="213" t="s">
        <v>8</v>
      </c>
      <c r="D107" s="213" t="s">
        <v>140</v>
      </c>
      <c r="E107" s="214" t="s">
        <v>193</v>
      </c>
      <c r="F107" s="215" t="s">
        <v>194</v>
      </c>
      <c r="G107" s="216" t="s">
        <v>143</v>
      </c>
      <c r="H107" s="217">
        <v>1</v>
      </c>
      <c r="I107" s="218"/>
      <c r="J107" s="219">
        <f>ROUND(I107*H107,2)</f>
        <v>0</v>
      </c>
      <c r="K107" s="215" t="s">
        <v>19</v>
      </c>
      <c r="L107" s="45"/>
      <c r="M107" s="220" t="s">
        <v>19</v>
      </c>
      <c r="N107" s="221" t="s">
        <v>46</v>
      </c>
      <c r="O107" s="85"/>
      <c r="P107" s="222">
        <f>O107*H107</f>
        <v>0</v>
      </c>
      <c r="Q107" s="222">
        <v>0</v>
      </c>
      <c r="R107" s="222">
        <f>Q107*H107</f>
        <v>0</v>
      </c>
      <c r="S107" s="222">
        <v>0</v>
      </c>
      <c r="T107" s="223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24" t="s">
        <v>144</v>
      </c>
      <c r="AT107" s="224" t="s">
        <v>140</v>
      </c>
      <c r="AU107" s="224" t="s">
        <v>84</v>
      </c>
      <c r="AY107" s="18" t="s">
        <v>137</v>
      </c>
      <c r="BE107" s="225">
        <f>IF(N107="základní",J107,0)</f>
        <v>0</v>
      </c>
      <c r="BF107" s="225">
        <f>IF(N107="snížená",J107,0)</f>
        <v>0</v>
      </c>
      <c r="BG107" s="225">
        <f>IF(N107="zákl. přenesená",J107,0)</f>
        <v>0</v>
      </c>
      <c r="BH107" s="225">
        <f>IF(N107="sníž. přenesená",J107,0)</f>
        <v>0</v>
      </c>
      <c r="BI107" s="225">
        <f>IF(N107="nulová",J107,0)</f>
        <v>0</v>
      </c>
      <c r="BJ107" s="18" t="s">
        <v>82</v>
      </c>
      <c r="BK107" s="225">
        <f>ROUND(I107*H107,2)</f>
        <v>0</v>
      </c>
      <c r="BL107" s="18" t="s">
        <v>144</v>
      </c>
      <c r="BM107" s="224" t="s">
        <v>195</v>
      </c>
    </row>
    <row r="108" s="2" customFormat="1" ht="44.25" customHeight="1">
      <c r="A108" s="39"/>
      <c r="B108" s="40"/>
      <c r="C108" s="213" t="s">
        <v>196</v>
      </c>
      <c r="D108" s="213" t="s">
        <v>140</v>
      </c>
      <c r="E108" s="214" t="s">
        <v>197</v>
      </c>
      <c r="F108" s="215" t="s">
        <v>198</v>
      </c>
      <c r="G108" s="216" t="s">
        <v>143</v>
      </c>
      <c r="H108" s="217">
        <v>1</v>
      </c>
      <c r="I108" s="218"/>
      <c r="J108" s="219">
        <f>ROUND(I108*H108,2)</f>
        <v>0</v>
      </c>
      <c r="K108" s="215" t="s">
        <v>19</v>
      </c>
      <c r="L108" s="45"/>
      <c r="M108" s="220" t="s">
        <v>19</v>
      </c>
      <c r="N108" s="221" t="s">
        <v>46</v>
      </c>
      <c r="O108" s="85"/>
      <c r="P108" s="222">
        <f>O108*H108</f>
        <v>0</v>
      </c>
      <c r="Q108" s="222">
        <v>0</v>
      </c>
      <c r="R108" s="222">
        <f>Q108*H108</f>
        <v>0</v>
      </c>
      <c r="S108" s="222">
        <v>0</v>
      </c>
      <c r="T108" s="223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24" t="s">
        <v>144</v>
      </c>
      <c r="AT108" s="224" t="s">
        <v>140</v>
      </c>
      <c r="AU108" s="224" t="s">
        <v>84</v>
      </c>
      <c r="AY108" s="18" t="s">
        <v>137</v>
      </c>
      <c r="BE108" s="225">
        <f>IF(N108="základní",J108,0)</f>
        <v>0</v>
      </c>
      <c r="BF108" s="225">
        <f>IF(N108="snížená",J108,0)</f>
        <v>0</v>
      </c>
      <c r="BG108" s="225">
        <f>IF(N108="zákl. přenesená",J108,0)</f>
        <v>0</v>
      </c>
      <c r="BH108" s="225">
        <f>IF(N108="sníž. přenesená",J108,0)</f>
        <v>0</v>
      </c>
      <c r="BI108" s="225">
        <f>IF(N108="nulová",J108,0)</f>
        <v>0</v>
      </c>
      <c r="BJ108" s="18" t="s">
        <v>82</v>
      </c>
      <c r="BK108" s="225">
        <f>ROUND(I108*H108,2)</f>
        <v>0</v>
      </c>
      <c r="BL108" s="18" t="s">
        <v>144</v>
      </c>
      <c r="BM108" s="224" t="s">
        <v>199</v>
      </c>
    </row>
    <row r="109" s="2" customFormat="1">
      <c r="A109" s="39"/>
      <c r="B109" s="40"/>
      <c r="C109" s="41"/>
      <c r="D109" s="226" t="s">
        <v>158</v>
      </c>
      <c r="E109" s="41"/>
      <c r="F109" s="227" t="s">
        <v>200</v>
      </c>
      <c r="G109" s="41"/>
      <c r="H109" s="41"/>
      <c r="I109" s="228"/>
      <c r="J109" s="41"/>
      <c r="K109" s="41"/>
      <c r="L109" s="45"/>
      <c r="M109" s="229"/>
      <c r="N109" s="230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158</v>
      </c>
      <c r="AU109" s="18" t="s">
        <v>84</v>
      </c>
    </row>
    <row r="110" s="2" customFormat="1" ht="24.15" customHeight="1">
      <c r="A110" s="39"/>
      <c r="B110" s="40"/>
      <c r="C110" s="213" t="s">
        <v>201</v>
      </c>
      <c r="D110" s="213" t="s">
        <v>140</v>
      </c>
      <c r="E110" s="214" t="s">
        <v>202</v>
      </c>
      <c r="F110" s="215" t="s">
        <v>203</v>
      </c>
      <c r="G110" s="216" t="s">
        <v>143</v>
      </c>
      <c r="H110" s="217">
        <v>1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144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144</v>
      </c>
      <c r="BM110" s="224" t="s">
        <v>204</v>
      </c>
    </row>
    <row r="111" s="2" customFormat="1" ht="37.8" customHeight="1">
      <c r="A111" s="39"/>
      <c r="B111" s="40"/>
      <c r="C111" s="213" t="s">
        <v>205</v>
      </c>
      <c r="D111" s="213" t="s">
        <v>140</v>
      </c>
      <c r="E111" s="214" t="s">
        <v>206</v>
      </c>
      <c r="F111" s="215" t="s">
        <v>207</v>
      </c>
      <c r="G111" s="216" t="s">
        <v>143</v>
      </c>
      <c r="H111" s="217">
        <v>1</v>
      </c>
      <c r="I111" s="218"/>
      <c r="J111" s="219">
        <f>ROUND(I111*H111,2)</f>
        <v>0</v>
      </c>
      <c r="K111" s="215" t="s">
        <v>19</v>
      </c>
      <c r="L111" s="45"/>
      <c r="M111" s="231" t="s">
        <v>19</v>
      </c>
      <c r="N111" s="232" t="s">
        <v>46</v>
      </c>
      <c r="O111" s="233"/>
      <c r="P111" s="234">
        <f>O111*H111</f>
        <v>0</v>
      </c>
      <c r="Q111" s="234">
        <v>0</v>
      </c>
      <c r="R111" s="234">
        <f>Q111*H111</f>
        <v>0</v>
      </c>
      <c r="S111" s="234">
        <v>0</v>
      </c>
      <c r="T111" s="23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144</v>
      </c>
      <c r="AT111" s="224" t="s">
        <v>140</v>
      </c>
      <c r="AU111" s="224" t="s">
        <v>84</v>
      </c>
      <c r="AY111" s="18" t="s">
        <v>137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144</v>
      </c>
      <c r="BM111" s="224" t="s">
        <v>208</v>
      </c>
    </row>
    <row r="112" s="2" customFormat="1" ht="6.96" customHeight="1">
      <c r="A112" s="39"/>
      <c r="B112" s="60"/>
      <c r="C112" s="61"/>
      <c r="D112" s="61"/>
      <c r="E112" s="61"/>
      <c r="F112" s="61"/>
      <c r="G112" s="61"/>
      <c r="H112" s="61"/>
      <c r="I112" s="61"/>
      <c r="J112" s="61"/>
      <c r="K112" s="61"/>
      <c r="L112" s="45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sheetProtection sheet="1" autoFilter="0" formatColumns="0" formatRows="0" objects="1" scenarios="1" spinCount="100000" saltValue="ZYgIusb+rphoo4bnEHbtfFRkhT3U0BgeG3XytXa9tjMe6JmyCpZKOLEhBHI1Jh1MZurbVnVLXmc/ikTkXrsS1Q==" hashValue="9nRq7Ctmlo+0pf0Bp6aSuL+pPui2wXbKrh99A5DrXMQaIEz0WyrBZxglQJxEwwWOf8YpSB2FieKXk1FhR3qqjQ==" algorithmName="SHA-512" password="88D0"/>
  <autoFilter ref="C88:K11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1701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1705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ROUND(J95,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ROUND((SUM(BE95:BE836)),  2)</f>
        <v>0</v>
      </c>
      <c r="G35" s="39"/>
      <c r="H35" s="39"/>
      <c r="I35" s="158">
        <v>0.20999999999999999</v>
      </c>
      <c r="J35" s="157">
        <f>ROUND(((SUM(BE95:BE836))*I35),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ROUND((SUM(BF95:BF836)),  2)</f>
        <v>0</v>
      </c>
      <c r="G36" s="39"/>
      <c r="H36" s="39"/>
      <c r="I36" s="158">
        <v>0.12</v>
      </c>
      <c r="J36" s="157">
        <f>ROUND(((SUM(BF95:BF836))*I36),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ROUND((SUM(BG95:BG836)),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ROUND((SUM(BH95:BH836)),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ROUND((SUM(BI95:BI836)),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1701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1102508_2 - 2 - OAHŠ HB Kyjovská - elektroinstalace - etapa 2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J95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210</v>
      </c>
      <c r="E64" s="178"/>
      <c r="F64" s="178"/>
      <c r="G64" s="178"/>
      <c r="H64" s="178"/>
      <c r="I64" s="178"/>
      <c r="J64" s="179">
        <f>J96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211</v>
      </c>
      <c r="E65" s="183"/>
      <c r="F65" s="183"/>
      <c r="G65" s="183"/>
      <c r="H65" s="183"/>
      <c r="I65" s="183"/>
      <c r="J65" s="184">
        <f>J97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212</v>
      </c>
      <c r="E66" s="183"/>
      <c r="F66" s="183"/>
      <c r="G66" s="183"/>
      <c r="H66" s="183"/>
      <c r="I66" s="183"/>
      <c r="J66" s="184">
        <f>J199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213</v>
      </c>
      <c r="E67" s="183"/>
      <c r="F67" s="183"/>
      <c r="G67" s="183"/>
      <c r="H67" s="183"/>
      <c r="I67" s="183"/>
      <c r="J67" s="184">
        <f>J331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214</v>
      </c>
      <c r="E68" s="183"/>
      <c r="F68" s="183"/>
      <c r="G68" s="183"/>
      <c r="H68" s="183"/>
      <c r="I68" s="183"/>
      <c r="J68" s="184">
        <f>J420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215</v>
      </c>
      <c r="E69" s="183"/>
      <c r="F69" s="183"/>
      <c r="G69" s="183"/>
      <c r="H69" s="183"/>
      <c r="I69" s="183"/>
      <c r="J69" s="184">
        <f>J543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1"/>
      <c r="C70" s="126"/>
      <c r="D70" s="182" t="s">
        <v>216</v>
      </c>
      <c r="E70" s="183"/>
      <c r="F70" s="183"/>
      <c r="G70" s="183"/>
      <c r="H70" s="183"/>
      <c r="I70" s="183"/>
      <c r="J70" s="184">
        <f>J546</f>
        <v>0</v>
      </c>
      <c r="K70" s="126"/>
      <c r="L70" s="18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1"/>
      <c r="C71" s="126"/>
      <c r="D71" s="182" t="s">
        <v>217</v>
      </c>
      <c r="E71" s="183"/>
      <c r="F71" s="183"/>
      <c r="G71" s="183"/>
      <c r="H71" s="183"/>
      <c r="I71" s="183"/>
      <c r="J71" s="184">
        <f>J623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218</v>
      </c>
      <c r="E72" s="183"/>
      <c r="F72" s="183"/>
      <c r="G72" s="183"/>
      <c r="H72" s="183"/>
      <c r="I72" s="183"/>
      <c r="J72" s="184">
        <f>J797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219</v>
      </c>
      <c r="E73" s="183"/>
      <c r="F73" s="183"/>
      <c r="G73" s="183"/>
      <c r="H73" s="183"/>
      <c r="I73" s="183"/>
      <c r="J73" s="184">
        <f>J831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4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14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9" s="2" customFormat="1" ht="6.96" customHeight="1">
      <c r="A79" s="39"/>
      <c r="B79" s="62"/>
      <c r="C79" s="63"/>
      <c r="D79" s="63"/>
      <c r="E79" s="63"/>
      <c r="F79" s="63"/>
      <c r="G79" s="63"/>
      <c r="H79" s="63"/>
      <c r="I79" s="63"/>
      <c r="J79" s="63"/>
      <c r="K79" s="63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4.96" customHeight="1">
      <c r="A80" s="39"/>
      <c r="B80" s="40"/>
      <c r="C80" s="24" t="s">
        <v>121</v>
      </c>
      <c r="D80" s="41"/>
      <c r="E80" s="41"/>
      <c r="F80" s="41"/>
      <c r="G80" s="41"/>
      <c r="H80" s="41"/>
      <c r="I80" s="41"/>
      <c r="J80" s="41"/>
      <c r="K80" s="41"/>
      <c r="L80" s="14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4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16</v>
      </c>
      <c r="D82" s="41"/>
      <c r="E82" s="41"/>
      <c r="F82" s="41"/>
      <c r="G82" s="41"/>
      <c r="H82" s="41"/>
      <c r="I82" s="41"/>
      <c r="J82" s="41"/>
      <c r="K82" s="41"/>
      <c r="L82" s="14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41"/>
      <c r="D83" s="41"/>
      <c r="E83" s="170" t="str">
        <f>E7</f>
        <v>OAHŠ HB Kyjovská - rekonstrukce elektroinstalace</v>
      </c>
      <c r="F83" s="33"/>
      <c r="G83" s="33"/>
      <c r="H83" s="33"/>
      <c r="I83" s="41"/>
      <c r="J83" s="41"/>
      <c r="K83" s="41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" customFormat="1" ht="12" customHeight="1">
      <c r="B84" s="22"/>
      <c r="C84" s="33" t="s">
        <v>109</v>
      </c>
      <c r="D84" s="23"/>
      <c r="E84" s="23"/>
      <c r="F84" s="23"/>
      <c r="G84" s="23"/>
      <c r="H84" s="23"/>
      <c r="I84" s="23"/>
      <c r="J84" s="23"/>
      <c r="K84" s="23"/>
      <c r="L84" s="21"/>
    </row>
    <row r="85" s="2" customFormat="1" ht="16.5" customHeight="1">
      <c r="A85" s="39"/>
      <c r="B85" s="40"/>
      <c r="C85" s="41"/>
      <c r="D85" s="41"/>
      <c r="E85" s="170" t="s">
        <v>1701</v>
      </c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70" t="str">
        <f>E11</f>
        <v>1102508_2 - 2 - OAHŠ HB Kyjovská - elektroinstalace - etapa 2</v>
      </c>
      <c r="F87" s="41"/>
      <c r="G87" s="41"/>
      <c r="H87" s="41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4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41"/>
      <c r="E89" s="41"/>
      <c r="F89" s="28" t="str">
        <f>F14</f>
        <v>Havlíčkův Brod</v>
      </c>
      <c r="G89" s="41"/>
      <c r="H89" s="41"/>
      <c r="I89" s="33" t="s">
        <v>23</v>
      </c>
      <c r="J89" s="73" t="str">
        <f>IF(J14="","",J14)</f>
        <v>17. 11. 2025</v>
      </c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25</v>
      </c>
      <c r="D91" s="41"/>
      <c r="E91" s="41"/>
      <c r="F91" s="28" t="str">
        <f>E17</f>
        <v>Kraj Vysočina</v>
      </c>
      <c r="G91" s="41"/>
      <c r="H91" s="41"/>
      <c r="I91" s="33" t="s">
        <v>33</v>
      </c>
      <c r="J91" s="37" t="str">
        <f>E23</f>
        <v>premise, s.r.o.</v>
      </c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31</v>
      </c>
      <c r="D92" s="41"/>
      <c r="E92" s="41"/>
      <c r="F92" s="28" t="str">
        <f>IF(E20="","",E20)</f>
        <v>Vyplň údaj</v>
      </c>
      <c r="G92" s="41"/>
      <c r="H92" s="41"/>
      <c r="I92" s="33" t="s">
        <v>38</v>
      </c>
      <c r="J92" s="37" t="str">
        <f>E26</f>
        <v>premise, s.r.o.</v>
      </c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86"/>
      <c r="B94" s="187"/>
      <c r="C94" s="188" t="s">
        <v>122</v>
      </c>
      <c r="D94" s="189" t="s">
        <v>60</v>
      </c>
      <c r="E94" s="189" t="s">
        <v>56</v>
      </c>
      <c r="F94" s="189" t="s">
        <v>57</v>
      </c>
      <c r="G94" s="189" t="s">
        <v>123</v>
      </c>
      <c r="H94" s="189" t="s">
        <v>124</v>
      </c>
      <c r="I94" s="189" t="s">
        <v>125</v>
      </c>
      <c r="J94" s="189" t="s">
        <v>115</v>
      </c>
      <c r="K94" s="190" t="s">
        <v>126</v>
      </c>
      <c r="L94" s="191"/>
      <c r="M94" s="93" t="s">
        <v>19</v>
      </c>
      <c r="N94" s="94" t="s">
        <v>45</v>
      </c>
      <c r="O94" s="94" t="s">
        <v>127</v>
      </c>
      <c r="P94" s="94" t="s">
        <v>128</v>
      </c>
      <c r="Q94" s="94" t="s">
        <v>129</v>
      </c>
      <c r="R94" s="94" t="s">
        <v>130</v>
      </c>
      <c r="S94" s="94" t="s">
        <v>131</v>
      </c>
      <c r="T94" s="95" t="s">
        <v>132</v>
      </c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</row>
    <row r="95" s="2" customFormat="1" ht="22.8" customHeight="1">
      <c r="A95" s="39"/>
      <c r="B95" s="40"/>
      <c r="C95" s="100" t="s">
        <v>133</v>
      </c>
      <c r="D95" s="41"/>
      <c r="E95" s="41"/>
      <c r="F95" s="41"/>
      <c r="G95" s="41"/>
      <c r="H95" s="41"/>
      <c r="I95" s="41"/>
      <c r="J95" s="192">
        <f>BK95</f>
        <v>0</v>
      </c>
      <c r="K95" s="41"/>
      <c r="L95" s="45"/>
      <c r="M95" s="96"/>
      <c r="N95" s="193"/>
      <c r="O95" s="97"/>
      <c r="P95" s="194">
        <f>P96</f>
        <v>0</v>
      </c>
      <c r="Q95" s="97"/>
      <c r="R95" s="194">
        <f>R96</f>
        <v>2.3458889999999997</v>
      </c>
      <c r="S95" s="97"/>
      <c r="T95" s="195">
        <f>T96</f>
        <v>0.8948799999999999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74</v>
      </c>
      <c r="AU95" s="18" t="s">
        <v>116</v>
      </c>
      <c r="BK95" s="196">
        <f>BK96</f>
        <v>0</v>
      </c>
    </row>
    <row r="96" s="12" customFormat="1" ht="25.92" customHeight="1">
      <c r="A96" s="12"/>
      <c r="B96" s="197"/>
      <c r="C96" s="198"/>
      <c r="D96" s="199" t="s">
        <v>74</v>
      </c>
      <c r="E96" s="200" t="s">
        <v>220</v>
      </c>
      <c r="F96" s="200" t="s">
        <v>221</v>
      </c>
      <c r="G96" s="198"/>
      <c r="H96" s="198"/>
      <c r="I96" s="201"/>
      <c r="J96" s="202">
        <f>BK96</f>
        <v>0</v>
      </c>
      <c r="K96" s="198"/>
      <c r="L96" s="203"/>
      <c r="M96" s="204"/>
      <c r="N96" s="205"/>
      <c r="O96" s="205"/>
      <c r="P96" s="206">
        <f>P97+P199+P331+P420+P543+P546+P623+P797+P831</f>
        <v>0</v>
      </c>
      <c r="Q96" s="205"/>
      <c r="R96" s="206">
        <f>R97+R199+R331+R420+R543+R546+R623+R797+R831</f>
        <v>2.3458889999999997</v>
      </c>
      <c r="S96" s="205"/>
      <c r="T96" s="207">
        <f>T97+T199+T331+T420+T543+T546+T623+T797+T831</f>
        <v>0.8948799999999999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8" t="s">
        <v>84</v>
      </c>
      <c r="AT96" s="209" t="s">
        <v>74</v>
      </c>
      <c r="AU96" s="209" t="s">
        <v>75</v>
      </c>
      <c r="AY96" s="208" t="s">
        <v>137</v>
      </c>
      <c r="BK96" s="210">
        <f>BK97+BK199+BK331+BK420+BK543+BK546+BK623+BK797+BK831</f>
        <v>0</v>
      </c>
    </row>
    <row r="97" s="12" customFormat="1" ht="22.8" customHeight="1">
      <c r="A97" s="12"/>
      <c r="B97" s="197"/>
      <c r="C97" s="198"/>
      <c r="D97" s="199" t="s">
        <v>74</v>
      </c>
      <c r="E97" s="211" t="s">
        <v>222</v>
      </c>
      <c r="F97" s="211" t="s">
        <v>223</v>
      </c>
      <c r="G97" s="198"/>
      <c r="H97" s="198"/>
      <c r="I97" s="201"/>
      <c r="J97" s="212">
        <f>BK97</f>
        <v>0</v>
      </c>
      <c r="K97" s="198"/>
      <c r="L97" s="203"/>
      <c r="M97" s="204"/>
      <c r="N97" s="205"/>
      <c r="O97" s="205"/>
      <c r="P97" s="206">
        <f>SUM(P98:P198)</f>
        <v>0</v>
      </c>
      <c r="Q97" s="205"/>
      <c r="R97" s="206">
        <f>SUM(R98:R198)</f>
        <v>0.14196</v>
      </c>
      <c r="S97" s="205"/>
      <c r="T97" s="207">
        <f>SUM(T98:T198)</f>
        <v>0.105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8" t="s">
        <v>84</v>
      </c>
      <c r="AT97" s="209" t="s">
        <v>74</v>
      </c>
      <c r="AU97" s="209" t="s">
        <v>82</v>
      </c>
      <c r="AY97" s="208" t="s">
        <v>137</v>
      </c>
      <c r="BK97" s="210">
        <f>SUM(BK98:BK198)</f>
        <v>0</v>
      </c>
    </row>
    <row r="98" s="2" customFormat="1" ht="24.15" customHeight="1">
      <c r="A98" s="39"/>
      <c r="B98" s="40"/>
      <c r="C98" s="213" t="s">
        <v>82</v>
      </c>
      <c r="D98" s="213" t="s">
        <v>140</v>
      </c>
      <c r="E98" s="214" t="s">
        <v>224</v>
      </c>
      <c r="F98" s="215" t="s">
        <v>225</v>
      </c>
      <c r="G98" s="216" t="s">
        <v>226</v>
      </c>
      <c r="H98" s="217">
        <v>161</v>
      </c>
      <c r="I98" s="218"/>
      <c r="J98" s="219">
        <f>ROUND(I98*H98,2)</f>
        <v>0</v>
      </c>
      <c r="K98" s="215" t="s">
        <v>19</v>
      </c>
      <c r="L98" s="45"/>
      <c r="M98" s="220" t="s">
        <v>19</v>
      </c>
      <c r="N98" s="221" t="s">
        <v>46</v>
      </c>
      <c r="O98" s="85"/>
      <c r="P98" s="222">
        <f>O98*H98</f>
        <v>0</v>
      </c>
      <c r="Q98" s="222">
        <v>0</v>
      </c>
      <c r="R98" s="222">
        <f>Q98*H98</f>
        <v>0</v>
      </c>
      <c r="S98" s="222">
        <v>0</v>
      </c>
      <c r="T98" s="223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24" t="s">
        <v>189</v>
      </c>
      <c r="AT98" s="224" t="s">
        <v>140</v>
      </c>
      <c r="AU98" s="224" t="s">
        <v>84</v>
      </c>
      <c r="AY98" s="18" t="s">
        <v>137</v>
      </c>
      <c r="BE98" s="225">
        <f>IF(N98="základní",J98,0)</f>
        <v>0</v>
      </c>
      <c r="BF98" s="225">
        <f>IF(N98="snížená",J98,0)</f>
        <v>0</v>
      </c>
      <c r="BG98" s="225">
        <f>IF(N98="zákl. přenesená",J98,0)</f>
        <v>0</v>
      </c>
      <c r="BH98" s="225">
        <f>IF(N98="sníž. přenesená",J98,0)</f>
        <v>0</v>
      </c>
      <c r="BI98" s="225">
        <f>IF(N98="nulová",J98,0)</f>
        <v>0</v>
      </c>
      <c r="BJ98" s="18" t="s">
        <v>82</v>
      </c>
      <c r="BK98" s="225">
        <f>ROUND(I98*H98,2)</f>
        <v>0</v>
      </c>
      <c r="BL98" s="18" t="s">
        <v>189</v>
      </c>
      <c r="BM98" s="224" t="s">
        <v>227</v>
      </c>
    </row>
    <row r="99" s="13" customFormat="1">
      <c r="A99" s="13"/>
      <c r="B99" s="236"/>
      <c r="C99" s="237"/>
      <c r="D99" s="226" t="s">
        <v>228</v>
      </c>
      <c r="E99" s="238" t="s">
        <v>19</v>
      </c>
      <c r="F99" s="239" t="s">
        <v>1706</v>
      </c>
      <c r="G99" s="237"/>
      <c r="H99" s="238" t="s">
        <v>19</v>
      </c>
      <c r="I99" s="240"/>
      <c r="J99" s="237"/>
      <c r="K99" s="237"/>
      <c r="L99" s="241"/>
      <c r="M99" s="242"/>
      <c r="N99" s="243"/>
      <c r="O99" s="243"/>
      <c r="P99" s="243"/>
      <c r="Q99" s="243"/>
      <c r="R99" s="243"/>
      <c r="S99" s="243"/>
      <c r="T99" s="24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45" t="s">
        <v>228</v>
      </c>
      <c r="AU99" s="245" t="s">
        <v>84</v>
      </c>
      <c r="AV99" s="13" t="s">
        <v>82</v>
      </c>
      <c r="AW99" s="13" t="s">
        <v>37</v>
      </c>
      <c r="AX99" s="13" t="s">
        <v>75</v>
      </c>
      <c r="AY99" s="245" t="s">
        <v>137</v>
      </c>
    </row>
    <row r="100" s="14" customFormat="1">
      <c r="A100" s="14"/>
      <c r="B100" s="246"/>
      <c r="C100" s="247"/>
      <c r="D100" s="226" t="s">
        <v>228</v>
      </c>
      <c r="E100" s="248" t="s">
        <v>19</v>
      </c>
      <c r="F100" s="249" t="s">
        <v>1707</v>
      </c>
      <c r="G100" s="247"/>
      <c r="H100" s="250">
        <v>45</v>
      </c>
      <c r="I100" s="251"/>
      <c r="J100" s="247"/>
      <c r="K100" s="247"/>
      <c r="L100" s="252"/>
      <c r="M100" s="253"/>
      <c r="N100" s="254"/>
      <c r="O100" s="254"/>
      <c r="P100" s="254"/>
      <c r="Q100" s="254"/>
      <c r="R100" s="254"/>
      <c r="S100" s="254"/>
      <c r="T100" s="25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56" t="s">
        <v>228</v>
      </c>
      <c r="AU100" s="256" t="s">
        <v>84</v>
      </c>
      <c r="AV100" s="14" t="s">
        <v>84</v>
      </c>
      <c r="AW100" s="14" t="s">
        <v>37</v>
      </c>
      <c r="AX100" s="14" t="s">
        <v>75</v>
      </c>
      <c r="AY100" s="256" t="s">
        <v>137</v>
      </c>
    </row>
    <row r="101" s="13" customFormat="1">
      <c r="A101" s="13"/>
      <c r="B101" s="236"/>
      <c r="C101" s="237"/>
      <c r="D101" s="226" t="s">
        <v>228</v>
      </c>
      <c r="E101" s="238" t="s">
        <v>19</v>
      </c>
      <c r="F101" s="239" t="s">
        <v>1708</v>
      </c>
      <c r="G101" s="237"/>
      <c r="H101" s="238" t="s">
        <v>19</v>
      </c>
      <c r="I101" s="240"/>
      <c r="J101" s="237"/>
      <c r="K101" s="237"/>
      <c r="L101" s="241"/>
      <c r="M101" s="242"/>
      <c r="N101" s="243"/>
      <c r="O101" s="243"/>
      <c r="P101" s="243"/>
      <c r="Q101" s="243"/>
      <c r="R101" s="243"/>
      <c r="S101" s="243"/>
      <c r="T101" s="24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45" t="s">
        <v>228</v>
      </c>
      <c r="AU101" s="245" t="s">
        <v>84</v>
      </c>
      <c r="AV101" s="13" t="s">
        <v>82</v>
      </c>
      <c r="AW101" s="13" t="s">
        <v>37</v>
      </c>
      <c r="AX101" s="13" t="s">
        <v>75</v>
      </c>
      <c r="AY101" s="245" t="s">
        <v>137</v>
      </c>
    </row>
    <row r="102" s="14" customFormat="1">
      <c r="A102" s="14"/>
      <c r="B102" s="246"/>
      <c r="C102" s="247"/>
      <c r="D102" s="226" t="s">
        <v>228</v>
      </c>
      <c r="E102" s="248" t="s">
        <v>19</v>
      </c>
      <c r="F102" s="249" t="s">
        <v>1709</v>
      </c>
      <c r="G102" s="247"/>
      <c r="H102" s="250">
        <v>31</v>
      </c>
      <c r="I102" s="251"/>
      <c r="J102" s="247"/>
      <c r="K102" s="247"/>
      <c r="L102" s="252"/>
      <c r="M102" s="253"/>
      <c r="N102" s="254"/>
      <c r="O102" s="254"/>
      <c r="P102" s="254"/>
      <c r="Q102" s="254"/>
      <c r="R102" s="254"/>
      <c r="S102" s="254"/>
      <c r="T102" s="25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6" t="s">
        <v>228</v>
      </c>
      <c r="AU102" s="256" t="s">
        <v>84</v>
      </c>
      <c r="AV102" s="14" t="s">
        <v>84</v>
      </c>
      <c r="AW102" s="14" t="s">
        <v>37</v>
      </c>
      <c r="AX102" s="14" t="s">
        <v>75</v>
      </c>
      <c r="AY102" s="256" t="s">
        <v>137</v>
      </c>
    </row>
    <row r="103" s="13" customFormat="1">
      <c r="A103" s="13"/>
      <c r="B103" s="236"/>
      <c r="C103" s="237"/>
      <c r="D103" s="226" t="s">
        <v>228</v>
      </c>
      <c r="E103" s="238" t="s">
        <v>19</v>
      </c>
      <c r="F103" s="239" t="s">
        <v>1710</v>
      </c>
      <c r="G103" s="237"/>
      <c r="H103" s="238" t="s">
        <v>19</v>
      </c>
      <c r="I103" s="240"/>
      <c r="J103" s="237"/>
      <c r="K103" s="237"/>
      <c r="L103" s="241"/>
      <c r="M103" s="242"/>
      <c r="N103" s="243"/>
      <c r="O103" s="243"/>
      <c r="P103" s="243"/>
      <c r="Q103" s="243"/>
      <c r="R103" s="243"/>
      <c r="S103" s="243"/>
      <c r="T103" s="24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45" t="s">
        <v>228</v>
      </c>
      <c r="AU103" s="245" t="s">
        <v>84</v>
      </c>
      <c r="AV103" s="13" t="s">
        <v>82</v>
      </c>
      <c r="AW103" s="13" t="s">
        <v>37</v>
      </c>
      <c r="AX103" s="13" t="s">
        <v>75</v>
      </c>
      <c r="AY103" s="245" t="s">
        <v>137</v>
      </c>
    </row>
    <row r="104" s="14" customFormat="1">
      <c r="A104" s="14"/>
      <c r="B104" s="246"/>
      <c r="C104" s="247"/>
      <c r="D104" s="226" t="s">
        <v>228</v>
      </c>
      <c r="E104" s="248" t="s">
        <v>19</v>
      </c>
      <c r="F104" s="249" t="s">
        <v>1711</v>
      </c>
      <c r="G104" s="247"/>
      <c r="H104" s="250">
        <v>34</v>
      </c>
      <c r="I104" s="251"/>
      <c r="J104" s="247"/>
      <c r="K104" s="247"/>
      <c r="L104" s="252"/>
      <c r="M104" s="253"/>
      <c r="N104" s="254"/>
      <c r="O104" s="254"/>
      <c r="P104" s="254"/>
      <c r="Q104" s="254"/>
      <c r="R104" s="254"/>
      <c r="S104" s="254"/>
      <c r="T104" s="25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56" t="s">
        <v>228</v>
      </c>
      <c r="AU104" s="256" t="s">
        <v>84</v>
      </c>
      <c r="AV104" s="14" t="s">
        <v>84</v>
      </c>
      <c r="AW104" s="14" t="s">
        <v>37</v>
      </c>
      <c r="AX104" s="14" t="s">
        <v>75</v>
      </c>
      <c r="AY104" s="256" t="s">
        <v>137</v>
      </c>
    </row>
    <row r="105" s="13" customFormat="1">
      <c r="A105" s="13"/>
      <c r="B105" s="236"/>
      <c r="C105" s="237"/>
      <c r="D105" s="226" t="s">
        <v>228</v>
      </c>
      <c r="E105" s="238" t="s">
        <v>19</v>
      </c>
      <c r="F105" s="239" t="s">
        <v>1712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228</v>
      </c>
      <c r="AU105" s="245" t="s">
        <v>84</v>
      </c>
      <c r="AV105" s="13" t="s">
        <v>82</v>
      </c>
      <c r="AW105" s="13" t="s">
        <v>37</v>
      </c>
      <c r="AX105" s="13" t="s">
        <v>75</v>
      </c>
      <c r="AY105" s="245" t="s">
        <v>137</v>
      </c>
    </row>
    <row r="106" s="14" customFormat="1">
      <c r="A106" s="14"/>
      <c r="B106" s="246"/>
      <c r="C106" s="247"/>
      <c r="D106" s="226" t="s">
        <v>228</v>
      </c>
      <c r="E106" s="248" t="s">
        <v>19</v>
      </c>
      <c r="F106" s="249" t="s">
        <v>477</v>
      </c>
      <c r="G106" s="247"/>
      <c r="H106" s="250">
        <v>36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228</v>
      </c>
      <c r="AU106" s="256" t="s">
        <v>84</v>
      </c>
      <c r="AV106" s="14" t="s">
        <v>84</v>
      </c>
      <c r="AW106" s="14" t="s">
        <v>37</v>
      </c>
      <c r="AX106" s="14" t="s">
        <v>75</v>
      </c>
      <c r="AY106" s="256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1713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4" customFormat="1">
      <c r="A108" s="14"/>
      <c r="B108" s="246"/>
      <c r="C108" s="247"/>
      <c r="D108" s="226" t="s">
        <v>228</v>
      </c>
      <c r="E108" s="248" t="s">
        <v>19</v>
      </c>
      <c r="F108" s="249" t="s">
        <v>1714</v>
      </c>
      <c r="G108" s="247"/>
      <c r="H108" s="250">
        <v>15</v>
      </c>
      <c r="I108" s="251"/>
      <c r="J108" s="247"/>
      <c r="K108" s="247"/>
      <c r="L108" s="252"/>
      <c r="M108" s="253"/>
      <c r="N108" s="254"/>
      <c r="O108" s="254"/>
      <c r="P108" s="254"/>
      <c r="Q108" s="254"/>
      <c r="R108" s="254"/>
      <c r="S108" s="254"/>
      <c r="T108" s="25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6" t="s">
        <v>228</v>
      </c>
      <c r="AU108" s="256" t="s">
        <v>84</v>
      </c>
      <c r="AV108" s="14" t="s">
        <v>84</v>
      </c>
      <c r="AW108" s="14" t="s">
        <v>37</v>
      </c>
      <c r="AX108" s="14" t="s">
        <v>75</v>
      </c>
      <c r="AY108" s="256" t="s">
        <v>137</v>
      </c>
    </row>
    <row r="109" s="15" customFormat="1">
      <c r="A109" s="15"/>
      <c r="B109" s="257"/>
      <c r="C109" s="258"/>
      <c r="D109" s="226" t="s">
        <v>228</v>
      </c>
      <c r="E109" s="259" t="s">
        <v>19</v>
      </c>
      <c r="F109" s="260" t="s">
        <v>237</v>
      </c>
      <c r="G109" s="258"/>
      <c r="H109" s="261">
        <v>161</v>
      </c>
      <c r="I109" s="262"/>
      <c r="J109" s="258"/>
      <c r="K109" s="258"/>
      <c r="L109" s="263"/>
      <c r="M109" s="264"/>
      <c r="N109" s="265"/>
      <c r="O109" s="265"/>
      <c r="P109" s="265"/>
      <c r="Q109" s="265"/>
      <c r="R109" s="265"/>
      <c r="S109" s="265"/>
      <c r="T109" s="26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7" t="s">
        <v>228</v>
      </c>
      <c r="AU109" s="267" t="s">
        <v>84</v>
      </c>
      <c r="AV109" s="15" t="s">
        <v>155</v>
      </c>
      <c r="AW109" s="15" t="s">
        <v>37</v>
      </c>
      <c r="AX109" s="15" t="s">
        <v>82</v>
      </c>
      <c r="AY109" s="267" t="s">
        <v>137</v>
      </c>
    </row>
    <row r="110" s="2" customFormat="1" ht="24.15" customHeight="1">
      <c r="A110" s="39"/>
      <c r="B110" s="40"/>
      <c r="C110" s="213" t="s">
        <v>1715</v>
      </c>
      <c r="D110" s="213" t="s">
        <v>140</v>
      </c>
      <c r="E110" s="214" t="s">
        <v>238</v>
      </c>
      <c r="F110" s="215" t="s">
        <v>239</v>
      </c>
      <c r="G110" s="216" t="s">
        <v>226</v>
      </c>
      <c r="H110" s="217">
        <v>50</v>
      </c>
      <c r="I110" s="218"/>
      <c r="J110" s="219">
        <f>ROUND(I110*H110,2)</f>
        <v>0</v>
      </c>
      <c r="K110" s="215" t="s">
        <v>19</v>
      </c>
      <c r="L110" s="45"/>
      <c r="M110" s="220" t="s">
        <v>19</v>
      </c>
      <c r="N110" s="221" t="s">
        <v>46</v>
      </c>
      <c r="O110" s="85"/>
      <c r="P110" s="222">
        <f>O110*H110</f>
        <v>0</v>
      </c>
      <c r="Q110" s="222">
        <v>0</v>
      </c>
      <c r="R110" s="222">
        <f>Q110*H110</f>
        <v>0</v>
      </c>
      <c r="S110" s="222">
        <v>0</v>
      </c>
      <c r="T110" s="223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24" t="s">
        <v>189</v>
      </c>
      <c r="AT110" s="224" t="s">
        <v>140</v>
      </c>
      <c r="AU110" s="224" t="s">
        <v>84</v>
      </c>
      <c r="AY110" s="18" t="s">
        <v>137</v>
      </c>
      <c r="BE110" s="225">
        <f>IF(N110="základní",J110,0)</f>
        <v>0</v>
      </c>
      <c r="BF110" s="225">
        <f>IF(N110="snížená",J110,0)</f>
        <v>0</v>
      </c>
      <c r="BG110" s="225">
        <f>IF(N110="zákl. přenesená",J110,0)</f>
        <v>0</v>
      </c>
      <c r="BH110" s="225">
        <f>IF(N110="sníž. přenesená",J110,0)</f>
        <v>0</v>
      </c>
      <c r="BI110" s="225">
        <f>IF(N110="nulová",J110,0)</f>
        <v>0</v>
      </c>
      <c r="BJ110" s="18" t="s">
        <v>82</v>
      </c>
      <c r="BK110" s="225">
        <f>ROUND(I110*H110,2)</f>
        <v>0</v>
      </c>
      <c r="BL110" s="18" t="s">
        <v>189</v>
      </c>
      <c r="BM110" s="224" t="s">
        <v>1716</v>
      </c>
    </row>
    <row r="111" s="13" customFormat="1">
      <c r="A111" s="13"/>
      <c r="B111" s="236"/>
      <c r="C111" s="237"/>
      <c r="D111" s="226" t="s">
        <v>228</v>
      </c>
      <c r="E111" s="238" t="s">
        <v>19</v>
      </c>
      <c r="F111" s="239" t="s">
        <v>1706</v>
      </c>
      <c r="G111" s="237"/>
      <c r="H111" s="238" t="s">
        <v>19</v>
      </c>
      <c r="I111" s="240"/>
      <c r="J111" s="237"/>
      <c r="K111" s="237"/>
      <c r="L111" s="241"/>
      <c r="M111" s="242"/>
      <c r="N111" s="243"/>
      <c r="O111" s="243"/>
      <c r="P111" s="243"/>
      <c r="Q111" s="243"/>
      <c r="R111" s="243"/>
      <c r="S111" s="243"/>
      <c r="T111" s="24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45" t="s">
        <v>228</v>
      </c>
      <c r="AU111" s="245" t="s">
        <v>84</v>
      </c>
      <c r="AV111" s="13" t="s">
        <v>82</v>
      </c>
      <c r="AW111" s="13" t="s">
        <v>37</v>
      </c>
      <c r="AX111" s="13" t="s">
        <v>75</v>
      </c>
      <c r="AY111" s="245" t="s">
        <v>137</v>
      </c>
    </row>
    <row r="112" s="14" customFormat="1">
      <c r="A112" s="14"/>
      <c r="B112" s="246"/>
      <c r="C112" s="247"/>
      <c r="D112" s="226" t="s">
        <v>228</v>
      </c>
      <c r="E112" s="248" t="s">
        <v>19</v>
      </c>
      <c r="F112" s="249" t="s">
        <v>314</v>
      </c>
      <c r="G112" s="247"/>
      <c r="H112" s="250">
        <v>18</v>
      </c>
      <c r="I112" s="251"/>
      <c r="J112" s="247"/>
      <c r="K112" s="247"/>
      <c r="L112" s="252"/>
      <c r="M112" s="253"/>
      <c r="N112" s="254"/>
      <c r="O112" s="254"/>
      <c r="P112" s="254"/>
      <c r="Q112" s="254"/>
      <c r="R112" s="254"/>
      <c r="S112" s="254"/>
      <c r="T112" s="25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56" t="s">
        <v>228</v>
      </c>
      <c r="AU112" s="256" t="s">
        <v>84</v>
      </c>
      <c r="AV112" s="14" t="s">
        <v>84</v>
      </c>
      <c r="AW112" s="14" t="s">
        <v>37</v>
      </c>
      <c r="AX112" s="14" t="s">
        <v>75</v>
      </c>
      <c r="AY112" s="256" t="s">
        <v>137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1708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4" customFormat="1">
      <c r="A114" s="14"/>
      <c r="B114" s="246"/>
      <c r="C114" s="247"/>
      <c r="D114" s="226" t="s">
        <v>228</v>
      </c>
      <c r="E114" s="248" t="s">
        <v>19</v>
      </c>
      <c r="F114" s="249" t="s">
        <v>175</v>
      </c>
      <c r="G114" s="247"/>
      <c r="H114" s="250">
        <v>9</v>
      </c>
      <c r="I114" s="251"/>
      <c r="J114" s="247"/>
      <c r="K114" s="247"/>
      <c r="L114" s="252"/>
      <c r="M114" s="253"/>
      <c r="N114" s="254"/>
      <c r="O114" s="254"/>
      <c r="P114" s="254"/>
      <c r="Q114" s="254"/>
      <c r="R114" s="254"/>
      <c r="S114" s="254"/>
      <c r="T114" s="25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56" t="s">
        <v>228</v>
      </c>
      <c r="AU114" s="256" t="s">
        <v>84</v>
      </c>
      <c r="AV114" s="14" t="s">
        <v>84</v>
      </c>
      <c r="AW114" s="14" t="s">
        <v>37</v>
      </c>
      <c r="AX114" s="14" t="s">
        <v>75</v>
      </c>
      <c r="AY114" s="256" t="s">
        <v>137</v>
      </c>
    </row>
    <row r="115" s="13" customFormat="1">
      <c r="A115" s="13"/>
      <c r="B115" s="236"/>
      <c r="C115" s="237"/>
      <c r="D115" s="226" t="s">
        <v>228</v>
      </c>
      <c r="E115" s="238" t="s">
        <v>19</v>
      </c>
      <c r="F115" s="239" t="s">
        <v>1710</v>
      </c>
      <c r="G115" s="237"/>
      <c r="H115" s="238" t="s">
        <v>19</v>
      </c>
      <c r="I115" s="240"/>
      <c r="J115" s="237"/>
      <c r="K115" s="237"/>
      <c r="L115" s="241"/>
      <c r="M115" s="242"/>
      <c r="N115" s="243"/>
      <c r="O115" s="243"/>
      <c r="P115" s="243"/>
      <c r="Q115" s="243"/>
      <c r="R115" s="243"/>
      <c r="S115" s="243"/>
      <c r="T115" s="24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45" t="s">
        <v>228</v>
      </c>
      <c r="AU115" s="245" t="s">
        <v>84</v>
      </c>
      <c r="AV115" s="13" t="s">
        <v>82</v>
      </c>
      <c r="AW115" s="13" t="s">
        <v>37</v>
      </c>
      <c r="AX115" s="13" t="s">
        <v>75</v>
      </c>
      <c r="AY115" s="245" t="s">
        <v>137</v>
      </c>
    </row>
    <row r="116" s="14" customFormat="1">
      <c r="A116" s="14"/>
      <c r="B116" s="246"/>
      <c r="C116" s="247"/>
      <c r="D116" s="226" t="s">
        <v>228</v>
      </c>
      <c r="E116" s="248" t="s">
        <v>19</v>
      </c>
      <c r="F116" s="249" t="s">
        <v>8</v>
      </c>
      <c r="G116" s="247"/>
      <c r="H116" s="250">
        <v>12</v>
      </c>
      <c r="I116" s="251"/>
      <c r="J116" s="247"/>
      <c r="K116" s="247"/>
      <c r="L116" s="252"/>
      <c r="M116" s="253"/>
      <c r="N116" s="254"/>
      <c r="O116" s="254"/>
      <c r="P116" s="254"/>
      <c r="Q116" s="254"/>
      <c r="R116" s="254"/>
      <c r="S116" s="254"/>
      <c r="T116" s="25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6" t="s">
        <v>228</v>
      </c>
      <c r="AU116" s="256" t="s">
        <v>84</v>
      </c>
      <c r="AV116" s="14" t="s">
        <v>84</v>
      </c>
      <c r="AW116" s="14" t="s">
        <v>37</v>
      </c>
      <c r="AX116" s="14" t="s">
        <v>75</v>
      </c>
      <c r="AY116" s="256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1712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163</v>
      </c>
      <c r="G118" s="247"/>
      <c r="H118" s="250">
        <v>6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3" customFormat="1">
      <c r="A119" s="13"/>
      <c r="B119" s="236"/>
      <c r="C119" s="237"/>
      <c r="D119" s="226" t="s">
        <v>228</v>
      </c>
      <c r="E119" s="238" t="s">
        <v>19</v>
      </c>
      <c r="F119" s="239" t="s">
        <v>1713</v>
      </c>
      <c r="G119" s="237"/>
      <c r="H119" s="238" t="s">
        <v>19</v>
      </c>
      <c r="I119" s="240"/>
      <c r="J119" s="237"/>
      <c r="K119" s="237"/>
      <c r="L119" s="241"/>
      <c r="M119" s="242"/>
      <c r="N119" s="243"/>
      <c r="O119" s="243"/>
      <c r="P119" s="243"/>
      <c r="Q119" s="243"/>
      <c r="R119" s="243"/>
      <c r="S119" s="243"/>
      <c r="T119" s="24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45" t="s">
        <v>228</v>
      </c>
      <c r="AU119" s="245" t="s">
        <v>84</v>
      </c>
      <c r="AV119" s="13" t="s">
        <v>82</v>
      </c>
      <c r="AW119" s="13" t="s">
        <v>37</v>
      </c>
      <c r="AX119" s="13" t="s">
        <v>75</v>
      </c>
      <c r="AY119" s="245" t="s">
        <v>137</v>
      </c>
    </row>
    <row r="120" s="14" customFormat="1">
      <c r="A120" s="14"/>
      <c r="B120" s="246"/>
      <c r="C120" s="247"/>
      <c r="D120" s="226" t="s">
        <v>228</v>
      </c>
      <c r="E120" s="248" t="s">
        <v>19</v>
      </c>
      <c r="F120" s="249" t="s">
        <v>136</v>
      </c>
      <c r="G120" s="247"/>
      <c r="H120" s="250">
        <v>5</v>
      </c>
      <c r="I120" s="251"/>
      <c r="J120" s="247"/>
      <c r="K120" s="247"/>
      <c r="L120" s="252"/>
      <c r="M120" s="253"/>
      <c r="N120" s="254"/>
      <c r="O120" s="254"/>
      <c r="P120" s="254"/>
      <c r="Q120" s="254"/>
      <c r="R120" s="254"/>
      <c r="S120" s="254"/>
      <c r="T120" s="25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56" t="s">
        <v>228</v>
      </c>
      <c r="AU120" s="256" t="s">
        <v>84</v>
      </c>
      <c r="AV120" s="14" t="s">
        <v>84</v>
      </c>
      <c r="AW120" s="14" t="s">
        <v>37</v>
      </c>
      <c r="AX120" s="14" t="s">
        <v>75</v>
      </c>
      <c r="AY120" s="256" t="s">
        <v>137</v>
      </c>
    </row>
    <row r="121" s="15" customFormat="1">
      <c r="A121" s="15"/>
      <c r="B121" s="257"/>
      <c r="C121" s="258"/>
      <c r="D121" s="226" t="s">
        <v>228</v>
      </c>
      <c r="E121" s="259" t="s">
        <v>19</v>
      </c>
      <c r="F121" s="260" t="s">
        <v>237</v>
      </c>
      <c r="G121" s="258"/>
      <c r="H121" s="261">
        <v>50</v>
      </c>
      <c r="I121" s="262"/>
      <c r="J121" s="258"/>
      <c r="K121" s="258"/>
      <c r="L121" s="263"/>
      <c r="M121" s="264"/>
      <c r="N121" s="265"/>
      <c r="O121" s="265"/>
      <c r="P121" s="265"/>
      <c r="Q121" s="265"/>
      <c r="R121" s="265"/>
      <c r="S121" s="265"/>
      <c r="T121" s="26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7" t="s">
        <v>228</v>
      </c>
      <c r="AU121" s="267" t="s">
        <v>84</v>
      </c>
      <c r="AV121" s="15" t="s">
        <v>155</v>
      </c>
      <c r="AW121" s="15" t="s">
        <v>37</v>
      </c>
      <c r="AX121" s="15" t="s">
        <v>82</v>
      </c>
      <c r="AY121" s="267" t="s">
        <v>137</v>
      </c>
    </row>
    <row r="122" s="2" customFormat="1" ht="24.15" customHeight="1">
      <c r="A122" s="39"/>
      <c r="B122" s="40"/>
      <c r="C122" s="213" t="s">
        <v>1717</v>
      </c>
      <c r="D122" s="213" t="s">
        <v>140</v>
      </c>
      <c r="E122" s="214" t="s">
        <v>244</v>
      </c>
      <c r="F122" s="215" t="s">
        <v>245</v>
      </c>
      <c r="G122" s="216" t="s">
        <v>226</v>
      </c>
      <c r="H122" s="217">
        <v>20</v>
      </c>
      <c r="I122" s="218"/>
      <c r="J122" s="219">
        <f>ROUND(I122*H122,2)</f>
        <v>0</v>
      </c>
      <c r="K122" s="215" t="s">
        <v>19</v>
      </c>
      <c r="L122" s="45"/>
      <c r="M122" s="220" t="s">
        <v>19</v>
      </c>
      <c r="N122" s="221" t="s">
        <v>46</v>
      </c>
      <c r="O122" s="85"/>
      <c r="P122" s="222">
        <f>O122*H122</f>
        <v>0</v>
      </c>
      <c r="Q122" s="222">
        <v>0</v>
      </c>
      <c r="R122" s="222">
        <f>Q122*H122</f>
        <v>0</v>
      </c>
      <c r="S122" s="222">
        <v>0</v>
      </c>
      <c r="T122" s="223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24" t="s">
        <v>189</v>
      </c>
      <c r="AT122" s="224" t="s">
        <v>140</v>
      </c>
      <c r="AU122" s="224" t="s">
        <v>84</v>
      </c>
      <c r="AY122" s="18" t="s">
        <v>137</v>
      </c>
      <c r="BE122" s="225">
        <f>IF(N122="základní",J122,0)</f>
        <v>0</v>
      </c>
      <c r="BF122" s="225">
        <f>IF(N122="snížená",J122,0)</f>
        <v>0</v>
      </c>
      <c r="BG122" s="225">
        <f>IF(N122="zákl. přenesená",J122,0)</f>
        <v>0</v>
      </c>
      <c r="BH122" s="225">
        <f>IF(N122="sníž. přenesená",J122,0)</f>
        <v>0</v>
      </c>
      <c r="BI122" s="225">
        <f>IF(N122="nulová",J122,0)</f>
        <v>0</v>
      </c>
      <c r="BJ122" s="18" t="s">
        <v>82</v>
      </c>
      <c r="BK122" s="225">
        <f>ROUND(I122*H122,2)</f>
        <v>0</v>
      </c>
      <c r="BL122" s="18" t="s">
        <v>189</v>
      </c>
      <c r="BM122" s="224" t="s">
        <v>1718</v>
      </c>
    </row>
    <row r="123" s="13" customFormat="1">
      <c r="A123" s="13"/>
      <c r="B123" s="236"/>
      <c r="C123" s="237"/>
      <c r="D123" s="226" t="s">
        <v>228</v>
      </c>
      <c r="E123" s="238" t="s">
        <v>19</v>
      </c>
      <c r="F123" s="239" t="s">
        <v>1706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228</v>
      </c>
      <c r="AU123" s="245" t="s">
        <v>84</v>
      </c>
      <c r="AV123" s="13" t="s">
        <v>82</v>
      </c>
      <c r="AW123" s="13" t="s">
        <v>37</v>
      </c>
      <c r="AX123" s="13" t="s">
        <v>75</v>
      </c>
      <c r="AY123" s="245" t="s">
        <v>137</v>
      </c>
    </row>
    <row r="124" s="14" customFormat="1">
      <c r="A124" s="14"/>
      <c r="B124" s="246"/>
      <c r="C124" s="247"/>
      <c r="D124" s="226" t="s">
        <v>228</v>
      </c>
      <c r="E124" s="248" t="s">
        <v>19</v>
      </c>
      <c r="F124" s="249" t="s">
        <v>181</v>
      </c>
      <c r="G124" s="247"/>
      <c r="H124" s="250">
        <v>10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228</v>
      </c>
      <c r="AU124" s="256" t="s">
        <v>84</v>
      </c>
      <c r="AV124" s="14" t="s">
        <v>84</v>
      </c>
      <c r="AW124" s="14" t="s">
        <v>37</v>
      </c>
      <c r="AX124" s="14" t="s">
        <v>75</v>
      </c>
      <c r="AY124" s="256" t="s">
        <v>137</v>
      </c>
    </row>
    <row r="125" s="13" customFormat="1">
      <c r="A125" s="13"/>
      <c r="B125" s="236"/>
      <c r="C125" s="237"/>
      <c r="D125" s="226" t="s">
        <v>228</v>
      </c>
      <c r="E125" s="238" t="s">
        <v>19</v>
      </c>
      <c r="F125" s="239" t="s">
        <v>1708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228</v>
      </c>
      <c r="AU125" s="245" t="s">
        <v>84</v>
      </c>
      <c r="AV125" s="13" t="s">
        <v>82</v>
      </c>
      <c r="AW125" s="13" t="s">
        <v>37</v>
      </c>
      <c r="AX125" s="13" t="s">
        <v>75</v>
      </c>
      <c r="AY125" s="245" t="s">
        <v>137</v>
      </c>
    </row>
    <row r="126" s="14" customFormat="1">
      <c r="A126" s="14"/>
      <c r="B126" s="246"/>
      <c r="C126" s="247"/>
      <c r="D126" s="226" t="s">
        <v>228</v>
      </c>
      <c r="E126" s="248" t="s">
        <v>19</v>
      </c>
      <c r="F126" s="249" t="s">
        <v>136</v>
      </c>
      <c r="G126" s="247"/>
      <c r="H126" s="250">
        <v>5</v>
      </c>
      <c r="I126" s="251"/>
      <c r="J126" s="247"/>
      <c r="K126" s="247"/>
      <c r="L126" s="252"/>
      <c r="M126" s="253"/>
      <c r="N126" s="254"/>
      <c r="O126" s="254"/>
      <c r="P126" s="254"/>
      <c r="Q126" s="254"/>
      <c r="R126" s="254"/>
      <c r="S126" s="254"/>
      <c r="T126" s="25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6" t="s">
        <v>228</v>
      </c>
      <c r="AU126" s="256" t="s">
        <v>84</v>
      </c>
      <c r="AV126" s="14" t="s">
        <v>84</v>
      </c>
      <c r="AW126" s="14" t="s">
        <v>37</v>
      </c>
      <c r="AX126" s="14" t="s">
        <v>75</v>
      </c>
      <c r="AY126" s="256" t="s">
        <v>137</v>
      </c>
    </row>
    <row r="127" s="13" customFormat="1">
      <c r="A127" s="13"/>
      <c r="B127" s="236"/>
      <c r="C127" s="237"/>
      <c r="D127" s="226" t="s">
        <v>228</v>
      </c>
      <c r="E127" s="238" t="s">
        <v>19</v>
      </c>
      <c r="F127" s="239" t="s">
        <v>1710</v>
      </c>
      <c r="G127" s="237"/>
      <c r="H127" s="238" t="s">
        <v>19</v>
      </c>
      <c r="I127" s="240"/>
      <c r="J127" s="237"/>
      <c r="K127" s="237"/>
      <c r="L127" s="241"/>
      <c r="M127" s="242"/>
      <c r="N127" s="243"/>
      <c r="O127" s="243"/>
      <c r="P127" s="243"/>
      <c r="Q127" s="243"/>
      <c r="R127" s="243"/>
      <c r="S127" s="243"/>
      <c r="T127" s="24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5" t="s">
        <v>228</v>
      </c>
      <c r="AU127" s="245" t="s">
        <v>84</v>
      </c>
      <c r="AV127" s="13" t="s">
        <v>82</v>
      </c>
      <c r="AW127" s="13" t="s">
        <v>37</v>
      </c>
      <c r="AX127" s="13" t="s">
        <v>75</v>
      </c>
      <c r="AY127" s="245" t="s">
        <v>137</v>
      </c>
    </row>
    <row r="128" s="14" customFormat="1">
      <c r="A128" s="14"/>
      <c r="B128" s="246"/>
      <c r="C128" s="247"/>
      <c r="D128" s="226" t="s">
        <v>228</v>
      </c>
      <c r="E128" s="248" t="s">
        <v>19</v>
      </c>
      <c r="F128" s="249" t="s">
        <v>136</v>
      </c>
      <c r="G128" s="247"/>
      <c r="H128" s="250">
        <v>5</v>
      </c>
      <c r="I128" s="251"/>
      <c r="J128" s="247"/>
      <c r="K128" s="247"/>
      <c r="L128" s="252"/>
      <c r="M128" s="253"/>
      <c r="N128" s="254"/>
      <c r="O128" s="254"/>
      <c r="P128" s="254"/>
      <c r="Q128" s="254"/>
      <c r="R128" s="254"/>
      <c r="S128" s="254"/>
      <c r="T128" s="25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6" t="s">
        <v>228</v>
      </c>
      <c r="AU128" s="256" t="s">
        <v>84</v>
      </c>
      <c r="AV128" s="14" t="s">
        <v>84</v>
      </c>
      <c r="AW128" s="14" t="s">
        <v>37</v>
      </c>
      <c r="AX128" s="14" t="s">
        <v>75</v>
      </c>
      <c r="AY128" s="256" t="s">
        <v>137</v>
      </c>
    </row>
    <row r="129" s="13" customFormat="1">
      <c r="A129" s="13"/>
      <c r="B129" s="236"/>
      <c r="C129" s="237"/>
      <c r="D129" s="226" t="s">
        <v>228</v>
      </c>
      <c r="E129" s="238" t="s">
        <v>19</v>
      </c>
      <c r="F129" s="239" t="s">
        <v>1712</v>
      </c>
      <c r="G129" s="237"/>
      <c r="H129" s="238" t="s">
        <v>19</v>
      </c>
      <c r="I129" s="240"/>
      <c r="J129" s="237"/>
      <c r="K129" s="237"/>
      <c r="L129" s="241"/>
      <c r="M129" s="242"/>
      <c r="N129" s="243"/>
      <c r="O129" s="243"/>
      <c r="P129" s="243"/>
      <c r="Q129" s="243"/>
      <c r="R129" s="243"/>
      <c r="S129" s="243"/>
      <c r="T129" s="24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5" t="s">
        <v>228</v>
      </c>
      <c r="AU129" s="245" t="s">
        <v>84</v>
      </c>
      <c r="AV129" s="13" t="s">
        <v>82</v>
      </c>
      <c r="AW129" s="13" t="s">
        <v>37</v>
      </c>
      <c r="AX129" s="13" t="s">
        <v>75</v>
      </c>
      <c r="AY129" s="245" t="s">
        <v>137</v>
      </c>
    </row>
    <row r="130" s="14" customFormat="1">
      <c r="A130" s="14"/>
      <c r="B130" s="246"/>
      <c r="C130" s="247"/>
      <c r="D130" s="226" t="s">
        <v>228</v>
      </c>
      <c r="E130" s="248" t="s">
        <v>19</v>
      </c>
      <c r="F130" s="249" t="s">
        <v>75</v>
      </c>
      <c r="G130" s="247"/>
      <c r="H130" s="250">
        <v>0</v>
      </c>
      <c r="I130" s="251"/>
      <c r="J130" s="247"/>
      <c r="K130" s="247"/>
      <c r="L130" s="252"/>
      <c r="M130" s="253"/>
      <c r="N130" s="254"/>
      <c r="O130" s="254"/>
      <c r="P130" s="254"/>
      <c r="Q130" s="254"/>
      <c r="R130" s="254"/>
      <c r="S130" s="254"/>
      <c r="T130" s="25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6" t="s">
        <v>228</v>
      </c>
      <c r="AU130" s="256" t="s">
        <v>84</v>
      </c>
      <c r="AV130" s="14" t="s">
        <v>84</v>
      </c>
      <c r="AW130" s="14" t="s">
        <v>37</v>
      </c>
      <c r="AX130" s="14" t="s">
        <v>75</v>
      </c>
      <c r="AY130" s="256" t="s">
        <v>137</v>
      </c>
    </row>
    <row r="131" s="13" customFormat="1">
      <c r="A131" s="13"/>
      <c r="B131" s="236"/>
      <c r="C131" s="237"/>
      <c r="D131" s="226" t="s">
        <v>228</v>
      </c>
      <c r="E131" s="238" t="s">
        <v>19</v>
      </c>
      <c r="F131" s="239" t="s">
        <v>1713</v>
      </c>
      <c r="G131" s="237"/>
      <c r="H131" s="238" t="s">
        <v>19</v>
      </c>
      <c r="I131" s="240"/>
      <c r="J131" s="237"/>
      <c r="K131" s="237"/>
      <c r="L131" s="241"/>
      <c r="M131" s="242"/>
      <c r="N131" s="243"/>
      <c r="O131" s="243"/>
      <c r="P131" s="243"/>
      <c r="Q131" s="243"/>
      <c r="R131" s="243"/>
      <c r="S131" s="243"/>
      <c r="T131" s="24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5" t="s">
        <v>228</v>
      </c>
      <c r="AU131" s="245" t="s">
        <v>84</v>
      </c>
      <c r="AV131" s="13" t="s">
        <v>82</v>
      </c>
      <c r="AW131" s="13" t="s">
        <v>37</v>
      </c>
      <c r="AX131" s="13" t="s">
        <v>75</v>
      </c>
      <c r="AY131" s="245" t="s">
        <v>137</v>
      </c>
    </row>
    <row r="132" s="14" customFormat="1">
      <c r="A132" s="14"/>
      <c r="B132" s="246"/>
      <c r="C132" s="247"/>
      <c r="D132" s="226" t="s">
        <v>228</v>
      </c>
      <c r="E132" s="248" t="s">
        <v>19</v>
      </c>
      <c r="F132" s="249" t="s">
        <v>75</v>
      </c>
      <c r="G132" s="247"/>
      <c r="H132" s="250">
        <v>0</v>
      </c>
      <c r="I132" s="251"/>
      <c r="J132" s="247"/>
      <c r="K132" s="247"/>
      <c r="L132" s="252"/>
      <c r="M132" s="253"/>
      <c r="N132" s="254"/>
      <c r="O132" s="254"/>
      <c r="P132" s="254"/>
      <c r="Q132" s="254"/>
      <c r="R132" s="254"/>
      <c r="S132" s="254"/>
      <c r="T132" s="25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6" t="s">
        <v>228</v>
      </c>
      <c r="AU132" s="256" t="s">
        <v>84</v>
      </c>
      <c r="AV132" s="14" t="s">
        <v>84</v>
      </c>
      <c r="AW132" s="14" t="s">
        <v>37</v>
      </c>
      <c r="AX132" s="14" t="s">
        <v>75</v>
      </c>
      <c r="AY132" s="256" t="s">
        <v>137</v>
      </c>
    </row>
    <row r="133" s="15" customFormat="1">
      <c r="A133" s="15"/>
      <c r="B133" s="257"/>
      <c r="C133" s="258"/>
      <c r="D133" s="226" t="s">
        <v>228</v>
      </c>
      <c r="E133" s="259" t="s">
        <v>19</v>
      </c>
      <c r="F133" s="260" t="s">
        <v>237</v>
      </c>
      <c r="G133" s="258"/>
      <c r="H133" s="261">
        <v>20</v>
      </c>
      <c r="I133" s="262"/>
      <c r="J133" s="258"/>
      <c r="K133" s="258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228</v>
      </c>
      <c r="AU133" s="267" t="s">
        <v>84</v>
      </c>
      <c r="AV133" s="15" t="s">
        <v>155</v>
      </c>
      <c r="AW133" s="15" t="s">
        <v>37</v>
      </c>
      <c r="AX133" s="15" t="s">
        <v>82</v>
      </c>
      <c r="AY133" s="267" t="s">
        <v>137</v>
      </c>
    </row>
    <row r="134" s="2" customFormat="1" ht="24.15" customHeight="1">
      <c r="A134" s="39"/>
      <c r="B134" s="40"/>
      <c r="C134" s="213" t="s">
        <v>250</v>
      </c>
      <c r="D134" s="213" t="s">
        <v>140</v>
      </c>
      <c r="E134" s="214" t="s">
        <v>251</v>
      </c>
      <c r="F134" s="215" t="s">
        <v>252</v>
      </c>
      <c r="G134" s="216" t="s">
        <v>226</v>
      </c>
      <c r="H134" s="217">
        <v>10</v>
      </c>
      <c r="I134" s="218"/>
      <c r="J134" s="219">
        <f>ROUND(I134*H134,2)</f>
        <v>0</v>
      </c>
      <c r="K134" s="215" t="s">
        <v>19</v>
      </c>
      <c r="L134" s="45"/>
      <c r="M134" s="220" t="s">
        <v>19</v>
      </c>
      <c r="N134" s="221" t="s">
        <v>46</v>
      </c>
      <c r="O134" s="85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24" t="s">
        <v>189</v>
      </c>
      <c r="AT134" s="224" t="s">
        <v>140</v>
      </c>
      <c r="AU134" s="224" t="s">
        <v>84</v>
      </c>
      <c r="AY134" s="18" t="s">
        <v>137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8" t="s">
        <v>82</v>
      </c>
      <c r="BK134" s="225">
        <f>ROUND(I134*H134,2)</f>
        <v>0</v>
      </c>
      <c r="BL134" s="18" t="s">
        <v>189</v>
      </c>
      <c r="BM134" s="224" t="s">
        <v>1719</v>
      </c>
    </row>
    <row r="135" s="13" customFormat="1">
      <c r="A135" s="13"/>
      <c r="B135" s="236"/>
      <c r="C135" s="237"/>
      <c r="D135" s="226" t="s">
        <v>228</v>
      </c>
      <c r="E135" s="238" t="s">
        <v>19</v>
      </c>
      <c r="F135" s="239" t="s">
        <v>1706</v>
      </c>
      <c r="G135" s="237"/>
      <c r="H135" s="238" t="s">
        <v>19</v>
      </c>
      <c r="I135" s="240"/>
      <c r="J135" s="237"/>
      <c r="K135" s="237"/>
      <c r="L135" s="241"/>
      <c r="M135" s="242"/>
      <c r="N135" s="243"/>
      <c r="O135" s="243"/>
      <c r="P135" s="243"/>
      <c r="Q135" s="243"/>
      <c r="R135" s="243"/>
      <c r="S135" s="243"/>
      <c r="T135" s="24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5" t="s">
        <v>228</v>
      </c>
      <c r="AU135" s="245" t="s">
        <v>84</v>
      </c>
      <c r="AV135" s="13" t="s">
        <v>82</v>
      </c>
      <c r="AW135" s="13" t="s">
        <v>37</v>
      </c>
      <c r="AX135" s="13" t="s">
        <v>75</v>
      </c>
      <c r="AY135" s="245" t="s">
        <v>137</v>
      </c>
    </row>
    <row r="136" s="14" customFormat="1">
      <c r="A136" s="14"/>
      <c r="B136" s="246"/>
      <c r="C136" s="247"/>
      <c r="D136" s="226" t="s">
        <v>228</v>
      </c>
      <c r="E136" s="248" t="s">
        <v>19</v>
      </c>
      <c r="F136" s="249" t="s">
        <v>136</v>
      </c>
      <c r="G136" s="247"/>
      <c r="H136" s="250">
        <v>5</v>
      </c>
      <c r="I136" s="251"/>
      <c r="J136" s="247"/>
      <c r="K136" s="247"/>
      <c r="L136" s="252"/>
      <c r="M136" s="253"/>
      <c r="N136" s="254"/>
      <c r="O136" s="254"/>
      <c r="P136" s="254"/>
      <c r="Q136" s="254"/>
      <c r="R136" s="254"/>
      <c r="S136" s="254"/>
      <c r="T136" s="25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6" t="s">
        <v>228</v>
      </c>
      <c r="AU136" s="256" t="s">
        <v>84</v>
      </c>
      <c r="AV136" s="14" t="s">
        <v>84</v>
      </c>
      <c r="AW136" s="14" t="s">
        <v>37</v>
      </c>
      <c r="AX136" s="14" t="s">
        <v>75</v>
      </c>
      <c r="AY136" s="256" t="s">
        <v>137</v>
      </c>
    </row>
    <row r="137" s="13" customFormat="1">
      <c r="A137" s="13"/>
      <c r="B137" s="236"/>
      <c r="C137" s="237"/>
      <c r="D137" s="226" t="s">
        <v>228</v>
      </c>
      <c r="E137" s="238" t="s">
        <v>19</v>
      </c>
      <c r="F137" s="239" t="s">
        <v>1708</v>
      </c>
      <c r="G137" s="237"/>
      <c r="H137" s="238" t="s">
        <v>19</v>
      </c>
      <c r="I137" s="240"/>
      <c r="J137" s="237"/>
      <c r="K137" s="237"/>
      <c r="L137" s="241"/>
      <c r="M137" s="242"/>
      <c r="N137" s="243"/>
      <c r="O137" s="243"/>
      <c r="P137" s="243"/>
      <c r="Q137" s="243"/>
      <c r="R137" s="243"/>
      <c r="S137" s="243"/>
      <c r="T137" s="24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5" t="s">
        <v>228</v>
      </c>
      <c r="AU137" s="245" t="s">
        <v>84</v>
      </c>
      <c r="AV137" s="13" t="s">
        <v>82</v>
      </c>
      <c r="AW137" s="13" t="s">
        <v>37</v>
      </c>
      <c r="AX137" s="13" t="s">
        <v>75</v>
      </c>
      <c r="AY137" s="245" t="s">
        <v>137</v>
      </c>
    </row>
    <row r="138" s="14" customFormat="1">
      <c r="A138" s="14"/>
      <c r="B138" s="246"/>
      <c r="C138" s="247"/>
      <c r="D138" s="226" t="s">
        <v>228</v>
      </c>
      <c r="E138" s="248" t="s">
        <v>19</v>
      </c>
      <c r="F138" s="249" t="s">
        <v>75</v>
      </c>
      <c r="G138" s="247"/>
      <c r="H138" s="250">
        <v>0</v>
      </c>
      <c r="I138" s="251"/>
      <c r="J138" s="247"/>
      <c r="K138" s="247"/>
      <c r="L138" s="252"/>
      <c r="M138" s="253"/>
      <c r="N138" s="254"/>
      <c r="O138" s="254"/>
      <c r="P138" s="254"/>
      <c r="Q138" s="254"/>
      <c r="R138" s="254"/>
      <c r="S138" s="254"/>
      <c r="T138" s="25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6" t="s">
        <v>228</v>
      </c>
      <c r="AU138" s="256" t="s">
        <v>84</v>
      </c>
      <c r="AV138" s="14" t="s">
        <v>84</v>
      </c>
      <c r="AW138" s="14" t="s">
        <v>37</v>
      </c>
      <c r="AX138" s="14" t="s">
        <v>75</v>
      </c>
      <c r="AY138" s="256" t="s">
        <v>137</v>
      </c>
    </row>
    <row r="139" s="13" customFormat="1">
      <c r="A139" s="13"/>
      <c r="B139" s="236"/>
      <c r="C139" s="237"/>
      <c r="D139" s="226" t="s">
        <v>228</v>
      </c>
      <c r="E139" s="238" t="s">
        <v>19</v>
      </c>
      <c r="F139" s="239" t="s">
        <v>1710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228</v>
      </c>
      <c r="AU139" s="245" t="s">
        <v>84</v>
      </c>
      <c r="AV139" s="13" t="s">
        <v>82</v>
      </c>
      <c r="AW139" s="13" t="s">
        <v>37</v>
      </c>
      <c r="AX139" s="13" t="s">
        <v>75</v>
      </c>
      <c r="AY139" s="245" t="s">
        <v>137</v>
      </c>
    </row>
    <row r="140" s="14" customFormat="1">
      <c r="A140" s="14"/>
      <c r="B140" s="246"/>
      <c r="C140" s="247"/>
      <c r="D140" s="226" t="s">
        <v>228</v>
      </c>
      <c r="E140" s="248" t="s">
        <v>19</v>
      </c>
      <c r="F140" s="249" t="s">
        <v>75</v>
      </c>
      <c r="G140" s="247"/>
      <c r="H140" s="250">
        <v>0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228</v>
      </c>
      <c r="AU140" s="256" t="s">
        <v>84</v>
      </c>
      <c r="AV140" s="14" t="s">
        <v>84</v>
      </c>
      <c r="AW140" s="14" t="s">
        <v>37</v>
      </c>
      <c r="AX140" s="14" t="s">
        <v>75</v>
      </c>
      <c r="AY140" s="256" t="s">
        <v>137</v>
      </c>
    </row>
    <row r="141" s="13" customFormat="1">
      <c r="A141" s="13"/>
      <c r="B141" s="236"/>
      <c r="C141" s="237"/>
      <c r="D141" s="226" t="s">
        <v>228</v>
      </c>
      <c r="E141" s="238" t="s">
        <v>19</v>
      </c>
      <c r="F141" s="239" t="s">
        <v>1712</v>
      </c>
      <c r="G141" s="237"/>
      <c r="H141" s="238" t="s">
        <v>19</v>
      </c>
      <c r="I141" s="240"/>
      <c r="J141" s="237"/>
      <c r="K141" s="237"/>
      <c r="L141" s="241"/>
      <c r="M141" s="242"/>
      <c r="N141" s="243"/>
      <c r="O141" s="243"/>
      <c r="P141" s="243"/>
      <c r="Q141" s="243"/>
      <c r="R141" s="243"/>
      <c r="S141" s="243"/>
      <c r="T141" s="24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5" t="s">
        <v>228</v>
      </c>
      <c r="AU141" s="245" t="s">
        <v>84</v>
      </c>
      <c r="AV141" s="13" t="s">
        <v>82</v>
      </c>
      <c r="AW141" s="13" t="s">
        <v>37</v>
      </c>
      <c r="AX141" s="13" t="s">
        <v>75</v>
      </c>
      <c r="AY141" s="245" t="s">
        <v>137</v>
      </c>
    </row>
    <row r="142" s="14" customFormat="1">
      <c r="A142" s="14"/>
      <c r="B142" s="246"/>
      <c r="C142" s="247"/>
      <c r="D142" s="226" t="s">
        <v>228</v>
      </c>
      <c r="E142" s="248" t="s">
        <v>19</v>
      </c>
      <c r="F142" s="249" t="s">
        <v>136</v>
      </c>
      <c r="G142" s="247"/>
      <c r="H142" s="250">
        <v>5</v>
      </c>
      <c r="I142" s="251"/>
      <c r="J142" s="247"/>
      <c r="K142" s="247"/>
      <c r="L142" s="252"/>
      <c r="M142" s="253"/>
      <c r="N142" s="254"/>
      <c r="O142" s="254"/>
      <c r="P142" s="254"/>
      <c r="Q142" s="254"/>
      <c r="R142" s="254"/>
      <c r="S142" s="254"/>
      <c r="T142" s="25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6" t="s">
        <v>228</v>
      </c>
      <c r="AU142" s="256" t="s">
        <v>84</v>
      </c>
      <c r="AV142" s="14" t="s">
        <v>84</v>
      </c>
      <c r="AW142" s="14" t="s">
        <v>37</v>
      </c>
      <c r="AX142" s="14" t="s">
        <v>75</v>
      </c>
      <c r="AY142" s="256" t="s">
        <v>137</v>
      </c>
    </row>
    <row r="143" s="13" customFormat="1">
      <c r="A143" s="13"/>
      <c r="B143" s="236"/>
      <c r="C143" s="237"/>
      <c r="D143" s="226" t="s">
        <v>228</v>
      </c>
      <c r="E143" s="238" t="s">
        <v>19</v>
      </c>
      <c r="F143" s="239" t="s">
        <v>1713</v>
      </c>
      <c r="G143" s="237"/>
      <c r="H143" s="238" t="s">
        <v>19</v>
      </c>
      <c r="I143" s="240"/>
      <c r="J143" s="237"/>
      <c r="K143" s="237"/>
      <c r="L143" s="241"/>
      <c r="M143" s="242"/>
      <c r="N143" s="243"/>
      <c r="O143" s="243"/>
      <c r="P143" s="243"/>
      <c r="Q143" s="243"/>
      <c r="R143" s="243"/>
      <c r="S143" s="243"/>
      <c r="T143" s="24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5" t="s">
        <v>228</v>
      </c>
      <c r="AU143" s="245" t="s">
        <v>84</v>
      </c>
      <c r="AV143" s="13" t="s">
        <v>82</v>
      </c>
      <c r="AW143" s="13" t="s">
        <v>37</v>
      </c>
      <c r="AX143" s="13" t="s">
        <v>75</v>
      </c>
      <c r="AY143" s="245" t="s">
        <v>137</v>
      </c>
    </row>
    <row r="144" s="15" customFormat="1">
      <c r="A144" s="15"/>
      <c r="B144" s="257"/>
      <c r="C144" s="258"/>
      <c r="D144" s="226" t="s">
        <v>228</v>
      </c>
      <c r="E144" s="259" t="s">
        <v>19</v>
      </c>
      <c r="F144" s="260" t="s">
        <v>237</v>
      </c>
      <c r="G144" s="258"/>
      <c r="H144" s="261">
        <v>10</v>
      </c>
      <c r="I144" s="262"/>
      <c r="J144" s="258"/>
      <c r="K144" s="258"/>
      <c r="L144" s="263"/>
      <c r="M144" s="264"/>
      <c r="N144" s="265"/>
      <c r="O144" s="265"/>
      <c r="P144" s="265"/>
      <c r="Q144" s="265"/>
      <c r="R144" s="265"/>
      <c r="S144" s="265"/>
      <c r="T144" s="266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7" t="s">
        <v>228</v>
      </c>
      <c r="AU144" s="267" t="s">
        <v>84</v>
      </c>
      <c r="AV144" s="15" t="s">
        <v>155</v>
      </c>
      <c r="AW144" s="15" t="s">
        <v>37</v>
      </c>
      <c r="AX144" s="15" t="s">
        <v>82</v>
      </c>
      <c r="AY144" s="267" t="s">
        <v>137</v>
      </c>
    </row>
    <row r="145" s="2" customFormat="1" ht="24.15" customHeight="1">
      <c r="A145" s="39"/>
      <c r="B145" s="40"/>
      <c r="C145" s="213" t="s">
        <v>256</v>
      </c>
      <c r="D145" s="213" t="s">
        <v>140</v>
      </c>
      <c r="E145" s="214" t="s">
        <v>257</v>
      </c>
      <c r="F145" s="215" t="s">
        <v>258</v>
      </c>
      <c r="G145" s="216" t="s">
        <v>226</v>
      </c>
      <c r="H145" s="217">
        <v>2</v>
      </c>
      <c r="I145" s="218"/>
      <c r="J145" s="219">
        <f>ROUND(I145*H145,2)</f>
        <v>0</v>
      </c>
      <c r="K145" s="215" t="s">
        <v>19</v>
      </c>
      <c r="L145" s="45"/>
      <c r="M145" s="220" t="s">
        <v>19</v>
      </c>
      <c r="N145" s="221" t="s">
        <v>46</v>
      </c>
      <c r="O145" s="85"/>
      <c r="P145" s="222">
        <f>O145*H145</f>
        <v>0</v>
      </c>
      <c r="Q145" s="222">
        <v>0</v>
      </c>
      <c r="R145" s="222">
        <f>Q145*H145</f>
        <v>0</v>
      </c>
      <c r="S145" s="222">
        <v>0</v>
      </c>
      <c r="T145" s="223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24" t="s">
        <v>189</v>
      </c>
      <c r="AT145" s="224" t="s">
        <v>140</v>
      </c>
      <c r="AU145" s="224" t="s">
        <v>84</v>
      </c>
      <c r="AY145" s="18" t="s">
        <v>137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8" t="s">
        <v>82</v>
      </c>
      <c r="BK145" s="225">
        <f>ROUND(I145*H145,2)</f>
        <v>0</v>
      </c>
      <c r="BL145" s="18" t="s">
        <v>189</v>
      </c>
      <c r="BM145" s="224" t="s">
        <v>1720</v>
      </c>
    </row>
    <row r="146" s="13" customFormat="1">
      <c r="A146" s="13"/>
      <c r="B146" s="236"/>
      <c r="C146" s="237"/>
      <c r="D146" s="226" t="s">
        <v>228</v>
      </c>
      <c r="E146" s="238" t="s">
        <v>19</v>
      </c>
      <c r="F146" s="239" t="s">
        <v>1721</v>
      </c>
      <c r="G146" s="237"/>
      <c r="H146" s="238" t="s">
        <v>19</v>
      </c>
      <c r="I146" s="240"/>
      <c r="J146" s="237"/>
      <c r="K146" s="237"/>
      <c r="L146" s="241"/>
      <c r="M146" s="242"/>
      <c r="N146" s="243"/>
      <c r="O146" s="243"/>
      <c r="P146" s="243"/>
      <c r="Q146" s="243"/>
      <c r="R146" s="243"/>
      <c r="S146" s="243"/>
      <c r="T146" s="24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5" t="s">
        <v>228</v>
      </c>
      <c r="AU146" s="245" t="s">
        <v>84</v>
      </c>
      <c r="AV146" s="13" t="s">
        <v>82</v>
      </c>
      <c r="AW146" s="13" t="s">
        <v>37</v>
      </c>
      <c r="AX146" s="13" t="s">
        <v>75</v>
      </c>
      <c r="AY146" s="245" t="s">
        <v>137</v>
      </c>
    </row>
    <row r="147" s="14" customFormat="1">
      <c r="A147" s="14"/>
      <c r="B147" s="246"/>
      <c r="C147" s="247"/>
      <c r="D147" s="226" t="s">
        <v>228</v>
      </c>
      <c r="E147" s="248" t="s">
        <v>19</v>
      </c>
      <c r="F147" s="249" t="s">
        <v>84</v>
      </c>
      <c r="G147" s="247"/>
      <c r="H147" s="250">
        <v>2</v>
      </c>
      <c r="I147" s="251"/>
      <c r="J147" s="247"/>
      <c r="K147" s="247"/>
      <c r="L147" s="252"/>
      <c r="M147" s="253"/>
      <c r="N147" s="254"/>
      <c r="O147" s="254"/>
      <c r="P147" s="254"/>
      <c r="Q147" s="254"/>
      <c r="R147" s="254"/>
      <c r="S147" s="254"/>
      <c r="T147" s="25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6" t="s">
        <v>228</v>
      </c>
      <c r="AU147" s="256" t="s">
        <v>84</v>
      </c>
      <c r="AV147" s="14" t="s">
        <v>84</v>
      </c>
      <c r="AW147" s="14" t="s">
        <v>37</v>
      </c>
      <c r="AX147" s="14" t="s">
        <v>75</v>
      </c>
      <c r="AY147" s="256" t="s">
        <v>137</v>
      </c>
    </row>
    <row r="148" s="15" customFormat="1">
      <c r="A148" s="15"/>
      <c r="B148" s="257"/>
      <c r="C148" s="258"/>
      <c r="D148" s="226" t="s">
        <v>228</v>
      </c>
      <c r="E148" s="259" t="s">
        <v>19</v>
      </c>
      <c r="F148" s="260" t="s">
        <v>237</v>
      </c>
      <c r="G148" s="258"/>
      <c r="H148" s="261">
        <v>2</v>
      </c>
      <c r="I148" s="262"/>
      <c r="J148" s="258"/>
      <c r="K148" s="258"/>
      <c r="L148" s="263"/>
      <c r="M148" s="264"/>
      <c r="N148" s="265"/>
      <c r="O148" s="265"/>
      <c r="P148" s="265"/>
      <c r="Q148" s="265"/>
      <c r="R148" s="265"/>
      <c r="S148" s="265"/>
      <c r="T148" s="266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7" t="s">
        <v>228</v>
      </c>
      <c r="AU148" s="267" t="s">
        <v>84</v>
      </c>
      <c r="AV148" s="15" t="s">
        <v>155</v>
      </c>
      <c r="AW148" s="15" t="s">
        <v>37</v>
      </c>
      <c r="AX148" s="15" t="s">
        <v>82</v>
      </c>
      <c r="AY148" s="267" t="s">
        <v>137</v>
      </c>
    </row>
    <row r="149" s="2" customFormat="1" ht="24.15" customHeight="1">
      <c r="A149" s="39"/>
      <c r="B149" s="40"/>
      <c r="C149" s="213" t="s">
        <v>262</v>
      </c>
      <c r="D149" s="213" t="s">
        <v>140</v>
      </c>
      <c r="E149" s="214" t="s">
        <v>263</v>
      </c>
      <c r="F149" s="215" t="s">
        <v>264</v>
      </c>
      <c r="G149" s="216" t="s">
        <v>226</v>
      </c>
      <c r="H149" s="217">
        <v>3</v>
      </c>
      <c r="I149" s="218"/>
      <c r="J149" s="219">
        <f>ROUND(I149*H149,2)</f>
        <v>0</v>
      </c>
      <c r="K149" s="215" t="s">
        <v>19</v>
      </c>
      <c r="L149" s="45"/>
      <c r="M149" s="220" t="s">
        <v>19</v>
      </c>
      <c r="N149" s="221" t="s">
        <v>46</v>
      </c>
      <c r="O149" s="85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24" t="s">
        <v>189</v>
      </c>
      <c r="AT149" s="224" t="s">
        <v>140</v>
      </c>
      <c r="AU149" s="224" t="s">
        <v>84</v>
      </c>
      <c r="AY149" s="18" t="s">
        <v>137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8" t="s">
        <v>82</v>
      </c>
      <c r="BK149" s="225">
        <f>ROUND(I149*H149,2)</f>
        <v>0</v>
      </c>
      <c r="BL149" s="18" t="s">
        <v>189</v>
      </c>
      <c r="BM149" s="224" t="s">
        <v>1722</v>
      </c>
    </row>
    <row r="150" s="13" customFormat="1">
      <c r="A150" s="13"/>
      <c r="B150" s="236"/>
      <c r="C150" s="237"/>
      <c r="D150" s="226" t="s">
        <v>228</v>
      </c>
      <c r="E150" s="238" t="s">
        <v>19</v>
      </c>
      <c r="F150" s="239" t="s">
        <v>1721</v>
      </c>
      <c r="G150" s="237"/>
      <c r="H150" s="238" t="s">
        <v>19</v>
      </c>
      <c r="I150" s="240"/>
      <c r="J150" s="237"/>
      <c r="K150" s="237"/>
      <c r="L150" s="241"/>
      <c r="M150" s="242"/>
      <c r="N150" s="243"/>
      <c r="O150" s="243"/>
      <c r="P150" s="243"/>
      <c r="Q150" s="243"/>
      <c r="R150" s="243"/>
      <c r="S150" s="243"/>
      <c r="T150" s="24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5" t="s">
        <v>228</v>
      </c>
      <c r="AU150" s="245" t="s">
        <v>84</v>
      </c>
      <c r="AV150" s="13" t="s">
        <v>82</v>
      </c>
      <c r="AW150" s="13" t="s">
        <v>37</v>
      </c>
      <c r="AX150" s="13" t="s">
        <v>75</v>
      </c>
      <c r="AY150" s="245" t="s">
        <v>137</v>
      </c>
    </row>
    <row r="151" s="14" customFormat="1">
      <c r="A151" s="14"/>
      <c r="B151" s="246"/>
      <c r="C151" s="247"/>
      <c r="D151" s="226" t="s">
        <v>228</v>
      </c>
      <c r="E151" s="248" t="s">
        <v>19</v>
      </c>
      <c r="F151" s="249" t="s">
        <v>151</v>
      </c>
      <c r="G151" s="247"/>
      <c r="H151" s="250">
        <v>3</v>
      </c>
      <c r="I151" s="251"/>
      <c r="J151" s="247"/>
      <c r="K151" s="247"/>
      <c r="L151" s="252"/>
      <c r="M151" s="253"/>
      <c r="N151" s="254"/>
      <c r="O151" s="254"/>
      <c r="P151" s="254"/>
      <c r="Q151" s="254"/>
      <c r="R151" s="254"/>
      <c r="S151" s="254"/>
      <c r="T151" s="25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6" t="s">
        <v>228</v>
      </c>
      <c r="AU151" s="256" t="s">
        <v>84</v>
      </c>
      <c r="AV151" s="14" t="s">
        <v>84</v>
      </c>
      <c r="AW151" s="14" t="s">
        <v>37</v>
      </c>
      <c r="AX151" s="14" t="s">
        <v>75</v>
      </c>
      <c r="AY151" s="256" t="s">
        <v>137</v>
      </c>
    </row>
    <row r="152" s="15" customFormat="1">
      <c r="A152" s="15"/>
      <c r="B152" s="257"/>
      <c r="C152" s="258"/>
      <c r="D152" s="226" t="s">
        <v>228</v>
      </c>
      <c r="E152" s="259" t="s">
        <v>19</v>
      </c>
      <c r="F152" s="260" t="s">
        <v>237</v>
      </c>
      <c r="G152" s="258"/>
      <c r="H152" s="261">
        <v>3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67" t="s">
        <v>228</v>
      </c>
      <c r="AU152" s="267" t="s">
        <v>84</v>
      </c>
      <c r="AV152" s="15" t="s">
        <v>155</v>
      </c>
      <c r="AW152" s="15" t="s">
        <v>37</v>
      </c>
      <c r="AX152" s="15" t="s">
        <v>82</v>
      </c>
      <c r="AY152" s="267" t="s">
        <v>137</v>
      </c>
    </row>
    <row r="153" s="2" customFormat="1" ht="33" customHeight="1">
      <c r="A153" s="39"/>
      <c r="B153" s="40"/>
      <c r="C153" s="213" t="s">
        <v>185</v>
      </c>
      <c r="D153" s="213" t="s">
        <v>140</v>
      </c>
      <c r="E153" s="214" t="s">
        <v>280</v>
      </c>
      <c r="F153" s="215" t="s">
        <v>281</v>
      </c>
      <c r="G153" s="216" t="s">
        <v>226</v>
      </c>
      <c r="H153" s="217">
        <v>3</v>
      </c>
      <c r="I153" s="218"/>
      <c r="J153" s="219">
        <f>ROUND(I153*H153,2)</f>
        <v>0</v>
      </c>
      <c r="K153" s="215" t="s">
        <v>282</v>
      </c>
      <c r="L153" s="45"/>
      <c r="M153" s="220" t="s">
        <v>19</v>
      </c>
      <c r="N153" s="221" t="s">
        <v>46</v>
      </c>
      <c r="O153" s="85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24" t="s">
        <v>189</v>
      </c>
      <c r="AT153" s="224" t="s">
        <v>140</v>
      </c>
      <c r="AU153" s="224" t="s">
        <v>84</v>
      </c>
      <c r="AY153" s="18" t="s">
        <v>137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8" t="s">
        <v>82</v>
      </c>
      <c r="BK153" s="225">
        <f>ROUND(I153*H153,2)</f>
        <v>0</v>
      </c>
      <c r="BL153" s="18" t="s">
        <v>189</v>
      </c>
      <c r="BM153" s="224" t="s">
        <v>283</v>
      </c>
    </row>
    <row r="154" s="2" customFormat="1">
      <c r="A154" s="39"/>
      <c r="B154" s="40"/>
      <c r="C154" s="41"/>
      <c r="D154" s="268" t="s">
        <v>284</v>
      </c>
      <c r="E154" s="41"/>
      <c r="F154" s="269" t="s">
        <v>285</v>
      </c>
      <c r="G154" s="41"/>
      <c r="H154" s="41"/>
      <c r="I154" s="228"/>
      <c r="J154" s="41"/>
      <c r="K154" s="41"/>
      <c r="L154" s="45"/>
      <c r="M154" s="229"/>
      <c r="N154" s="230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284</v>
      </c>
      <c r="AU154" s="18" t="s">
        <v>84</v>
      </c>
    </row>
    <row r="155" s="2" customFormat="1" ht="21.75" customHeight="1">
      <c r="A155" s="39"/>
      <c r="B155" s="40"/>
      <c r="C155" s="270" t="s">
        <v>8</v>
      </c>
      <c r="D155" s="270" t="s">
        <v>286</v>
      </c>
      <c r="E155" s="271" t="s">
        <v>1723</v>
      </c>
      <c r="F155" s="272" t="s">
        <v>1724</v>
      </c>
      <c r="G155" s="273" t="s">
        <v>226</v>
      </c>
      <c r="H155" s="274">
        <v>1</v>
      </c>
      <c r="I155" s="275"/>
      <c r="J155" s="276">
        <f>ROUND(I155*H155,2)</f>
        <v>0</v>
      </c>
      <c r="K155" s="272" t="s">
        <v>19</v>
      </c>
      <c r="L155" s="277"/>
      <c r="M155" s="278" t="s">
        <v>19</v>
      </c>
      <c r="N155" s="279" t="s">
        <v>46</v>
      </c>
      <c r="O155" s="85"/>
      <c r="P155" s="222">
        <f>O155*H155</f>
        <v>0</v>
      </c>
      <c r="Q155" s="222">
        <v>0.01396</v>
      </c>
      <c r="R155" s="222">
        <f>Q155*H155</f>
        <v>0.01396</v>
      </c>
      <c r="S155" s="222">
        <v>0</v>
      </c>
      <c r="T155" s="223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24" t="s">
        <v>289</v>
      </c>
      <c r="AT155" s="224" t="s">
        <v>286</v>
      </c>
      <c r="AU155" s="224" t="s">
        <v>84</v>
      </c>
      <c r="AY155" s="18" t="s">
        <v>137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8" t="s">
        <v>82</v>
      </c>
      <c r="BK155" s="225">
        <f>ROUND(I155*H155,2)</f>
        <v>0</v>
      </c>
      <c r="BL155" s="18" t="s">
        <v>189</v>
      </c>
      <c r="BM155" s="224" t="s">
        <v>290</v>
      </c>
    </row>
    <row r="156" s="13" customFormat="1">
      <c r="A156" s="13"/>
      <c r="B156" s="236"/>
      <c r="C156" s="237"/>
      <c r="D156" s="226" t="s">
        <v>228</v>
      </c>
      <c r="E156" s="238" t="s">
        <v>19</v>
      </c>
      <c r="F156" s="239" t="s">
        <v>1725</v>
      </c>
      <c r="G156" s="237"/>
      <c r="H156" s="238" t="s">
        <v>19</v>
      </c>
      <c r="I156" s="240"/>
      <c r="J156" s="237"/>
      <c r="K156" s="237"/>
      <c r="L156" s="241"/>
      <c r="M156" s="242"/>
      <c r="N156" s="243"/>
      <c r="O156" s="243"/>
      <c r="P156" s="243"/>
      <c r="Q156" s="243"/>
      <c r="R156" s="243"/>
      <c r="S156" s="243"/>
      <c r="T156" s="24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5" t="s">
        <v>228</v>
      </c>
      <c r="AU156" s="245" t="s">
        <v>84</v>
      </c>
      <c r="AV156" s="13" t="s">
        <v>82</v>
      </c>
      <c r="AW156" s="13" t="s">
        <v>37</v>
      </c>
      <c r="AX156" s="13" t="s">
        <v>75</v>
      </c>
      <c r="AY156" s="245" t="s">
        <v>137</v>
      </c>
    </row>
    <row r="157" s="14" customFormat="1">
      <c r="A157" s="14"/>
      <c r="B157" s="246"/>
      <c r="C157" s="247"/>
      <c r="D157" s="226" t="s">
        <v>228</v>
      </c>
      <c r="E157" s="248" t="s">
        <v>19</v>
      </c>
      <c r="F157" s="249" t="s">
        <v>82</v>
      </c>
      <c r="G157" s="247"/>
      <c r="H157" s="250">
        <v>1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228</v>
      </c>
      <c r="AU157" s="256" t="s">
        <v>84</v>
      </c>
      <c r="AV157" s="14" t="s">
        <v>84</v>
      </c>
      <c r="AW157" s="14" t="s">
        <v>37</v>
      </c>
      <c r="AX157" s="14" t="s">
        <v>75</v>
      </c>
      <c r="AY157" s="256" t="s">
        <v>137</v>
      </c>
    </row>
    <row r="158" s="13" customFormat="1">
      <c r="A158" s="13"/>
      <c r="B158" s="236"/>
      <c r="C158" s="237"/>
      <c r="D158" s="226" t="s">
        <v>228</v>
      </c>
      <c r="E158" s="238" t="s">
        <v>19</v>
      </c>
      <c r="F158" s="239" t="s">
        <v>1726</v>
      </c>
      <c r="G158" s="237"/>
      <c r="H158" s="238" t="s">
        <v>19</v>
      </c>
      <c r="I158" s="240"/>
      <c r="J158" s="237"/>
      <c r="K158" s="237"/>
      <c r="L158" s="241"/>
      <c r="M158" s="242"/>
      <c r="N158" s="243"/>
      <c r="O158" s="243"/>
      <c r="P158" s="243"/>
      <c r="Q158" s="243"/>
      <c r="R158" s="243"/>
      <c r="S158" s="243"/>
      <c r="T158" s="24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5" t="s">
        <v>228</v>
      </c>
      <c r="AU158" s="245" t="s">
        <v>84</v>
      </c>
      <c r="AV158" s="13" t="s">
        <v>82</v>
      </c>
      <c r="AW158" s="13" t="s">
        <v>37</v>
      </c>
      <c r="AX158" s="13" t="s">
        <v>75</v>
      </c>
      <c r="AY158" s="245" t="s">
        <v>137</v>
      </c>
    </row>
    <row r="159" s="14" customFormat="1">
      <c r="A159" s="14"/>
      <c r="B159" s="246"/>
      <c r="C159" s="247"/>
      <c r="D159" s="226" t="s">
        <v>228</v>
      </c>
      <c r="E159" s="248" t="s">
        <v>19</v>
      </c>
      <c r="F159" s="249" t="s">
        <v>75</v>
      </c>
      <c r="G159" s="247"/>
      <c r="H159" s="250">
        <v>0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228</v>
      </c>
      <c r="AU159" s="256" t="s">
        <v>84</v>
      </c>
      <c r="AV159" s="14" t="s">
        <v>84</v>
      </c>
      <c r="AW159" s="14" t="s">
        <v>37</v>
      </c>
      <c r="AX159" s="14" t="s">
        <v>75</v>
      </c>
      <c r="AY159" s="256" t="s">
        <v>137</v>
      </c>
    </row>
    <row r="160" s="15" customFormat="1">
      <c r="A160" s="15"/>
      <c r="B160" s="257"/>
      <c r="C160" s="258"/>
      <c r="D160" s="226" t="s">
        <v>228</v>
      </c>
      <c r="E160" s="259" t="s">
        <v>19</v>
      </c>
      <c r="F160" s="260" t="s">
        <v>237</v>
      </c>
      <c r="G160" s="258"/>
      <c r="H160" s="261">
        <v>1</v>
      </c>
      <c r="I160" s="262"/>
      <c r="J160" s="258"/>
      <c r="K160" s="258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228</v>
      </c>
      <c r="AU160" s="267" t="s">
        <v>84</v>
      </c>
      <c r="AV160" s="15" t="s">
        <v>155</v>
      </c>
      <c r="AW160" s="15" t="s">
        <v>37</v>
      </c>
      <c r="AX160" s="15" t="s">
        <v>82</v>
      </c>
      <c r="AY160" s="267" t="s">
        <v>137</v>
      </c>
    </row>
    <row r="161" s="2" customFormat="1" ht="21.75" customHeight="1">
      <c r="A161" s="39"/>
      <c r="B161" s="40"/>
      <c r="C161" s="270" t="s">
        <v>196</v>
      </c>
      <c r="D161" s="270" t="s">
        <v>286</v>
      </c>
      <c r="E161" s="271" t="s">
        <v>1727</v>
      </c>
      <c r="F161" s="272" t="s">
        <v>1728</v>
      </c>
      <c r="G161" s="273" t="s">
        <v>226</v>
      </c>
      <c r="H161" s="274">
        <v>1</v>
      </c>
      <c r="I161" s="275"/>
      <c r="J161" s="276">
        <f>ROUND(I161*H161,2)</f>
        <v>0</v>
      </c>
      <c r="K161" s="272" t="s">
        <v>19</v>
      </c>
      <c r="L161" s="277"/>
      <c r="M161" s="278" t="s">
        <v>19</v>
      </c>
      <c r="N161" s="279" t="s">
        <v>46</v>
      </c>
      <c r="O161" s="85"/>
      <c r="P161" s="222">
        <f>O161*H161</f>
        <v>0</v>
      </c>
      <c r="Q161" s="222">
        <v>0.0080000000000000002</v>
      </c>
      <c r="R161" s="222">
        <f>Q161*H161</f>
        <v>0.0080000000000000002</v>
      </c>
      <c r="S161" s="222">
        <v>0</v>
      </c>
      <c r="T161" s="223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24" t="s">
        <v>289</v>
      </c>
      <c r="AT161" s="224" t="s">
        <v>286</v>
      </c>
      <c r="AU161" s="224" t="s">
        <v>84</v>
      </c>
      <c r="AY161" s="18" t="s">
        <v>137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8" t="s">
        <v>82</v>
      </c>
      <c r="BK161" s="225">
        <f>ROUND(I161*H161,2)</f>
        <v>0</v>
      </c>
      <c r="BL161" s="18" t="s">
        <v>189</v>
      </c>
      <c r="BM161" s="224" t="s">
        <v>295</v>
      </c>
    </row>
    <row r="162" s="13" customFormat="1">
      <c r="A162" s="13"/>
      <c r="B162" s="236"/>
      <c r="C162" s="237"/>
      <c r="D162" s="226" t="s">
        <v>228</v>
      </c>
      <c r="E162" s="238" t="s">
        <v>19</v>
      </c>
      <c r="F162" s="239" t="s">
        <v>1729</v>
      </c>
      <c r="G162" s="237"/>
      <c r="H162" s="238" t="s">
        <v>19</v>
      </c>
      <c r="I162" s="240"/>
      <c r="J162" s="237"/>
      <c r="K162" s="237"/>
      <c r="L162" s="241"/>
      <c r="M162" s="242"/>
      <c r="N162" s="243"/>
      <c r="O162" s="243"/>
      <c r="P162" s="243"/>
      <c r="Q162" s="243"/>
      <c r="R162" s="243"/>
      <c r="S162" s="243"/>
      <c r="T162" s="24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5" t="s">
        <v>228</v>
      </c>
      <c r="AU162" s="245" t="s">
        <v>84</v>
      </c>
      <c r="AV162" s="13" t="s">
        <v>82</v>
      </c>
      <c r="AW162" s="13" t="s">
        <v>37</v>
      </c>
      <c r="AX162" s="13" t="s">
        <v>75</v>
      </c>
      <c r="AY162" s="245" t="s">
        <v>137</v>
      </c>
    </row>
    <row r="163" s="14" customFormat="1">
      <c r="A163" s="14"/>
      <c r="B163" s="246"/>
      <c r="C163" s="247"/>
      <c r="D163" s="226" t="s">
        <v>228</v>
      </c>
      <c r="E163" s="248" t="s">
        <v>19</v>
      </c>
      <c r="F163" s="249" t="s">
        <v>82</v>
      </c>
      <c r="G163" s="247"/>
      <c r="H163" s="250">
        <v>1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228</v>
      </c>
      <c r="AU163" s="256" t="s">
        <v>84</v>
      </c>
      <c r="AV163" s="14" t="s">
        <v>84</v>
      </c>
      <c r="AW163" s="14" t="s">
        <v>37</v>
      </c>
      <c r="AX163" s="14" t="s">
        <v>75</v>
      </c>
      <c r="AY163" s="256" t="s">
        <v>137</v>
      </c>
    </row>
    <row r="164" s="13" customFormat="1">
      <c r="A164" s="13"/>
      <c r="B164" s="236"/>
      <c r="C164" s="237"/>
      <c r="D164" s="226" t="s">
        <v>228</v>
      </c>
      <c r="E164" s="238" t="s">
        <v>19</v>
      </c>
      <c r="F164" s="239" t="s">
        <v>1726</v>
      </c>
      <c r="G164" s="237"/>
      <c r="H164" s="238" t="s">
        <v>19</v>
      </c>
      <c r="I164" s="240"/>
      <c r="J164" s="237"/>
      <c r="K164" s="237"/>
      <c r="L164" s="241"/>
      <c r="M164" s="242"/>
      <c r="N164" s="243"/>
      <c r="O164" s="243"/>
      <c r="P164" s="243"/>
      <c r="Q164" s="243"/>
      <c r="R164" s="243"/>
      <c r="S164" s="243"/>
      <c r="T164" s="24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5" t="s">
        <v>228</v>
      </c>
      <c r="AU164" s="245" t="s">
        <v>84</v>
      </c>
      <c r="AV164" s="13" t="s">
        <v>82</v>
      </c>
      <c r="AW164" s="13" t="s">
        <v>37</v>
      </c>
      <c r="AX164" s="13" t="s">
        <v>75</v>
      </c>
      <c r="AY164" s="245" t="s">
        <v>137</v>
      </c>
    </row>
    <row r="165" s="14" customFormat="1">
      <c r="A165" s="14"/>
      <c r="B165" s="246"/>
      <c r="C165" s="247"/>
      <c r="D165" s="226" t="s">
        <v>228</v>
      </c>
      <c r="E165" s="248" t="s">
        <v>19</v>
      </c>
      <c r="F165" s="249" t="s">
        <v>75</v>
      </c>
      <c r="G165" s="247"/>
      <c r="H165" s="250">
        <v>0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228</v>
      </c>
      <c r="AU165" s="256" t="s">
        <v>84</v>
      </c>
      <c r="AV165" s="14" t="s">
        <v>84</v>
      </c>
      <c r="AW165" s="14" t="s">
        <v>37</v>
      </c>
      <c r="AX165" s="14" t="s">
        <v>75</v>
      </c>
      <c r="AY165" s="256" t="s">
        <v>137</v>
      </c>
    </row>
    <row r="166" s="15" customFormat="1">
      <c r="A166" s="15"/>
      <c r="B166" s="257"/>
      <c r="C166" s="258"/>
      <c r="D166" s="226" t="s">
        <v>228</v>
      </c>
      <c r="E166" s="259" t="s">
        <v>19</v>
      </c>
      <c r="F166" s="260" t="s">
        <v>237</v>
      </c>
      <c r="G166" s="258"/>
      <c r="H166" s="261">
        <v>1</v>
      </c>
      <c r="I166" s="262"/>
      <c r="J166" s="258"/>
      <c r="K166" s="258"/>
      <c r="L166" s="263"/>
      <c r="M166" s="264"/>
      <c r="N166" s="265"/>
      <c r="O166" s="265"/>
      <c r="P166" s="265"/>
      <c r="Q166" s="265"/>
      <c r="R166" s="265"/>
      <c r="S166" s="265"/>
      <c r="T166" s="26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7" t="s">
        <v>228</v>
      </c>
      <c r="AU166" s="267" t="s">
        <v>84</v>
      </c>
      <c r="AV166" s="15" t="s">
        <v>155</v>
      </c>
      <c r="AW166" s="15" t="s">
        <v>37</v>
      </c>
      <c r="AX166" s="15" t="s">
        <v>82</v>
      </c>
      <c r="AY166" s="267" t="s">
        <v>137</v>
      </c>
    </row>
    <row r="167" s="2" customFormat="1" ht="21.75" customHeight="1">
      <c r="A167" s="39"/>
      <c r="B167" s="40"/>
      <c r="C167" s="270" t="s">
        <v>201</v>
      </c>
      <c r="D167" s="270" t="s">
        <v>286</v>
      </c>
      <c r="E167" s="271" t="s">
        <v>1730</v>
      </c>
      <c r="F167" s="272" t="s">
        <v>1731</v>
      </c>
      <c r="G167" s="273" t="s">
        <v>226</v>
      </c>
      <c r="H167" s="274">
        <v>1</v>
      </c>
      <c r="I167" s="275"/>
      <c r="J167" s="276">
        <f>ROUND(I167*H167,2)</f>
        <v>0</v>
      </c>
      <c r="K167" s="272" t="s">
        <v>19</v>
      </c>
      <c r="L167" s="277"/>
      <c r="M167" s="278" t="s">
        <v>19</v>
      </c>
      <c r="N167" s="279" t="s">
        <v>46</v>
      </c>
      <c r="O167" s="85"/>
      <c r="P167" s="222">
        <f>O167*H167</f>
        <v>0</v>
      </c>
      <c r="Q167" s="222">
        <v>0.0080000000000000002</v>
      </c>
      <c r="R167" s="222">
        <f>Q167*H167</f>
        <v>0.0080000000000000002</v>
      </c>
      <c r="S167" s="222">
        <v>0</v>
      </c>
      <c r="T167" s="223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24" t="s">
        <v>289</v>
      </c>
      <c r="AT167" s="224" t="s">
        <v>286</v>
      </c>
      <c r="AU167" s="224" t="s">
        <v>84</v>
      </c>
      <c r="AY167" s="18" t="s">
        <v>137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8" t="s">
        <v>82</v>
      </c>
      <c r="BK167" s="225">
        <f>ROUND(I167*H167,2)</f>
        <v>0</v>
      </c>
      <c r="BL167" s="18" t="s">
        <v>189</v>
      </c>
      <c r="BM167" s="224" t="s">
        <v>299</v>
      </c>
    </row>
    <row r="168" s="13" customFormat="1">
      <c r="A168" s="13"/>
      <c r="B168" s="236"/>
      <c r="C168" s="237"/>
      <c r="D168" s="226" t="s">
        <v>228</v>
      </c>
      <c r="E168" s="238" t="s">
        <v>19</v>
      </c>
      <c r="F168" s="239" t="s">
        <v>1732</v>
      </c>
      <c r="G168" s="237"/>
      <c r="H168" s="238" t="s">
        <v>19</v>
      </c>
      <c r="I168" s="240"/>
      <c r="J168" s="237"/>
      <c r="K168" s="237"/>
      <c r="L168" s="241"/>
      <c r="M168" s="242"/>
      <c r="N168" s="243"/>
      <c r="O168" s="243"/>
      <c r="P168" s="243"/>
      <c r="Q168" s="243"/>
      <c r="R168" s="243"/>
      <c r="S168" s="243"/>
      <c r="T168" s="24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5" t="s">
        <v>228</v>
      </c>
      <c r="AU168" s="245" t="s">
        <v>84</v>
      </c>
      <c r="AV168" s="13" t="s">
        <v>82</v>
      </c>
      <c r="AW168" s="13" t="s">
        <v>37</v>
      </c>
      <c r="AX168" s="13" t="s">
        <v>75</v>
      </c>
      <c r="AY168" s="245" t="s">
        <v>137</v>
      </c>
    </row>
    <row r="169" s="14" customFormat="1">
      <c r="A169" s="14"/>
      <c r="B169" s="246"/>
      <c r="C169" s="247"/>
      <c r="D169" s="226" t="s">
        <v>228</v>
      </c>
      <c r="E169" s="248" t="s">
        <v>19</v>
      </c>
      <c r="F169" s="249" t="s">
        <v>75</v>
      </c>
      <c r="G169" s="247"/>
      <c r="H169" s="250">
        <v>0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228</v>
      </c>
      <c r="AU169" s="256" t="s">
        <v>84</v>
      </c>
      <c r="AV169" s="14" t="s">
        <v>84</v>
      </c>
      <c r="AW169" s="14" t="s">
        <v>37</v>
      </c>
      <c r="AX169" s="14" t="s">
        <v>75</v>
      </c>
      <c r="AY169" s="256" t="s">
        <v>137</v>
      </c>
    </row>
    <row r="170" s="13" customFormat="1">
      <c r="A170" s="13"/>
      <c r="B170" s="236"/>
      <c r="C170" s="237"/>
      <c r="D170" s="226" t="s">
        <v>228</v>
      </c>
      <c r="E170" s="238" t="s">
        <v>19</v>
      </c>
      <c r="F170" s="239" t="s">
        <v>1733</v>
      </c>
      <c r="G170" s="237"/>
      <c r="H170" s="238" t="s">
        <v>19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228</v>
      </c>
      <c r="AU170" s="245" t="s">
        <v>84</v>
      </c>
      <c r="AV170" s="13" t="s">
        <v>82</v>
      </c>
      <c r="AW170" s="13" t="s">
        <v>37</v>
      </c>
      <c r="AX170" s="13" t="s">
        <v>75</v>
      </c>
      <c r="AY170" s="245" t="s">
        <v>137</v>
      </c>
    </row>
    <row r="171" s="14" customFormat="1">
      <c r="A171" s="14"/>
      <c r="B171" s="246"/>
      <c r="C171" s="247"/>
      <c r="D171" s="226" t="s">
        <v>228</v>
      </c>
      <c r="E171" s="248" t="s">
        <v>19</v>
      </c>
      <c r="F171" s="249" t="s">
        <v>82</v>
      </c>
      <c r="G171" s="247"/>
      <c r="H171" s="250">
        <v>1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228</v>
      </c>
      <c r="AU171" s="256" t="s">
        <v>84</v>
      </c>
      <c r="AV171" s="14" t="s">
        <v>84</v>
      </c>
      <c r="AW171" s="14" t="s">
        <v>37</v>
      </c>
      <c r="AX171" s="14" t="s">
        <v>75</v>
      </c>
      <c r="AY171" s="256" t="s">
        <v>137</v>
      </c>
    </row>
    <row r="172" s="15" customFormat="1">
      <c r="A172" s="15"/>
      <c r="B172" s="257"/>
      <c r="C172" s="258"/>
      <c r="D172" s="226" t="s">
        <v>228</v>
      </c>
      <c r="E172" s="259" t="s">
        <v>19</v>
      </c>
      <c r="F172" s="260" t="s">
        <v>237</v>
      </c>
      <c r="G172" s="258"/>
      <c r="H172" s="261">
        <v>1</v>
      </c>
      <c r="I172" s="262"/>
      <c r="J172" s="258"/>
      <c r="K172" s="258"/>
      <c r="L172" s="263"/>
      <c r="M172" s="264"/>
      <c r="N172" s="265"/>
      <c r="O172" s="265"/>
      <c r="P172" s="265"/>
      <c r="Q172" s="265"/>
      <c r="R172" s="265"/>
      <c r="S172" s="265"/>
      <c r="T172" s="266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7" t="s">
        <v>228</v>
      </c>
      <c r="AU172" s="267" t="s">
        <v>84</v>
      </c>
      <c r="AV172" s="15" t="s">
        <v>155</v>
      </c>
      <c r="AW172" s="15" t="s">
        <v>37</v>
      </c>
      <c r="AX172" s="15" t="s">
        <v>82</v>
      </c>
      <c r="AY172" s="267" t="s">
        <v>137</v>
      </c>
    </row>
    <row r="173" s="2" customFormat="1" ht="33" customHeight="1">
      <c r="A173" s="39"/>
      <c r="B173" s="40"/>
      <c r="C173" s="213" t="s">
        <v>205</v>
      </c>
      <c r="D173" s="213" t="s">
        <v>140</v>
      </c>
      <c r="E173" s="214" t="s">
        <v>301</v>
      </c>
      <c r="F173" s="215" t="s">
        <v>302</v>
      </c>
      <c r="G173" s="216" t="s">
        <v>226</v>
      </c>
      <c r="H173" s="217">
        <v>2</v>
      </c>
      <c r="I173" s="218"/>
      <c r="J173" s="219">
        <f>ROUND(I173*H173,2)</f>
        <v>0</v>
      </c>
      <c r="K173" s="215" t="s">
        <v>282</v>
      </c>
      <c r="L173" s="45"/>
      <c r="M173" s="220" t="s">
        <v>19</v>
      </c>
      <c r="N173" s="221" t="s">
        <v>46</v>
      </c>
      <c r="O173" s="85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24" t="s">
        <v>189</v>
      </c>
      <c r="AT173" s="224" t="s">
        <v>140</v>
      </c>
      <c r="AU173" s="224" t="s">
        <v>84</v>
      </c>
      <c r="AY173" s="18" t="s">
        <v>137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8" t="s">
        <v>82</v>
      </c>
      <c r="BK173" s="225">
        <f>ROUND(I173*H173,2)</f>
        <v>0</v>
      </c>
      <c r="BL173" s="18" t="s">
        <v>189</v>
      </c>
      <c r="BM173" s="224" t="s">
        <v>303</v>
      </c>
    </row>
    <row r="174" s="2" customFormat="1">
      <c r="A174" s="39"/>
      <c r="B174" s="40"/>
      <c r="C174" s="41"/>
      <c r="D174" s="268" t="s">
        <v>284</v>
      </c>
      <c r="E174" s="41"/>
      <c r="F174" s="269" t="s">
        <v>304</v>
      </c>
      <c r="G174" s="41"/>
      <c r="H174" s="41"/>
      <c r="I174" s="228"/>
      <c r="J174" s="41"/>
      <c r="K174" s="41"/>
      <c r="L174" s="45"/>
      <c r="M174" s="229"/>
      <c r="N174" s="230"/>
      <c r="O174" s="85"/>
      <c r="P174" s="85"/>
      <c r="Q174" s="85"/>
      <c r="R174" s="85"/>
      <c r="S174" s="85"/>
      <c r="T174" s="86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284</v>
      </c>
      <c r="AU174" s="18" t="s">
        <v>84</v>
      </c>
    </row>
    <row r="175" s="2" customFormat="1" ht="16.5" customHeight="1">
      <c r="A175" s="39"/>
      <c r="B175" s="40"/>
      <c r="C175" s="270" t="s">
        <v>189</v>
      </c>
      <c r="D175" s="270" t="s">
        <v>286</v>
      </c>
      <c r="E175" s="271" t="s">
        <v>1734</v>
      </c>
      <c r="F175" s="272" t="s">
        <v>1735</v>
      </c>
      <c r="G175" s="273" t="s">
        <v>226</v>
      </c>
      <c r="H175" s="274">
        <v>1</v>
      </c>
      <c r="I175" s="275"/>
      <c r="J175" s="276">
        <f>ROUND(I175*H175,2)</f>
        <v>0</v>
      </c>
      <c r="K175" s="272" t="s">
        <v>19</v>
      </c>
      <c r="L175" s="277"/>
      <c r="M175" s="278" t="s">
        <v>19</v>
      </c>
      <c r="N175" s="279" t="s">
        <v>46</v>
      </c>
      <c r="O175" s="85"/>
      <c r="P175" s="222">
        <f>O175*H175</f>
        <v>0</v>
      </c>
      <c r="Q175" s="222">
        <v>0.024</v>
      </c>
      <c r="R175" s="222">
        <f>Q175*H175</f>
        <v>0.024</v>
      </c>
      <c r="S175" s="222">
        <v>0</v>
      </c>
      <c r="T175" s="223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24" t="s">
        <v>289</v>
      </c>
      <c r="AT175" s="224" t="s">
        <v>286</v>
      </c>
      <c r="AU175" s="224" t="s">
        <v>84</v>
      </c>
      <c r="AY175" s="18" t="s">
        <v>137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8" t="s">
        <v>82</v>
      </c>
      <c r="BK175" s="225">
        <f>ROUND(I175*H175,2)</f>
        <v>0</v>
      </c>
      <c r="BL175" s="18" t="s">
        <v>189</v>
      </c>
      <c r="BM175" s="224" t="s">
        <v>307</v>
      </c>
    </row>
    <row r="176" s="13" customFormat="1">
      <c r="A176" s="13"/>
      <c r="B176" s="236"/>
      <c r="C176" s="237"/>
      <c r="D176" s="226" t="s">
        <v>228</v>
      </c>
      <c r="E176" s="238" t="s">
        <v>19</v>
      </c>
      <c r="F176" s="239" t="s">
        <v>1725</v>
      </c>
      <c r="G176" s="237"/>
      <c r="H176" s="238" t="s">
        <v>19</v>
      </c>
      <c r="I176" s="240"/>
      <c r="J176" s="237"/>
      <c r="K176" s="237"/>
      <c r="L176" s="241"/>
      <c r="M176" s="242"/>
      <c r="N176" s="243"/>
      <c r="O176" s="243"/>
      <c r="P176" s="243"/>
      <c r="Q176" s="243"/>
      <c r="R176" s="243"/>
      <c r="S176" s="243"/>
      <c r="T176" s="24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5" t="s">
        <v>228</v>
      </c>
      <c r="AU176" s="245" t="s">
        <v>84</v>
      </c>
      <c r="AV176" s="13" t="s">
        <v>82</v>
      </c>
      <c r="AW176" s="13" t="s">
        <v>37</v>
      </c>
      <c r="AX176" s="13" t="s">
        <v>75</v>
      </c>
      <c r="AY176" s="245" t="s">
        <v>137</v>
      </c>
    </row>
    <row r="177" s="14" customFormat="1">
      <c r="A177" s="14"/>
      <c r="B177" s="246"/>
      <c r="C177" s="247"/>
      <c r="D177" s="226" t="s">
        <v>228</v>
      </c>
      <c r="E177" s="248" t="s">
        <v>19</v>
      </c>
      <c r="F177" s="249" t="s">
        <v>82</v>
      </c>
      <c r="G177" s="247"/>
      <c r="H177" s="250">
        <v>1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228</v>
      </c>
      <c r="AU177" s="256" t="s">
        <v>84</v>
      </c>
      <c r="AV177" s="14" t="s">
        <v>84</v>
      </c>
      <c r="AW177" s="14" t="s">
        <v>37</v>
      </c>
      <c r="AX177" s="14" t="s">
        <v>75</v>
      </c>
      <c r="AY177" s="256" t="s">
        <v>137</v>
      </c>
    </row>
    <row r="178" s="13" customFormat="1">
      <c r="A178" s="13"/>
      <c r="B178" s="236"/>
      <c r="C178" s="237"/>
      <c r="D178" s="226" t="s">
        <v>228</v>
      </c>
      <c r="E178" s="238" t="s">
        <v>19</v>
      </c>
      <c r="F178" s="239" t="s">
        <v>292</v>
      </c>
      <c r="G178" s="237"/>
      <c r="H178" s="238" t="s">
        <v>19</v>
      </c>
      <c r="I178" s="240"/>
      <c r="J178" s="237"/>
      <c r="K178" s="237"/>
      <c r="L178" s="241"/>
      <c r="M178" s="242"/>
      <c r="N178" s="243"/>
      <c r="O178" s="243"/>
      <c r="P178" s="243"/>
      <c r="Q178" s="243"/>
      <c r="R178" s="243"/>
      <c r="S178" s="243"/>
      <c r="T178" s="24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5" t="s">
        <v>228</v>
      </c>
      <c r="AU178" s="245" t="s">
        <v>84</v>
      </c>
      <c r="AV178" s="13" t="s">
        <v>82</v>
      </c>
      <c r="AW178" s="13" t="s">
        <v>37</v>
      </c>
      <c r="AX178" s="13" t="s">
        <v>75</v>
      </c>
      <c r="AY178" s="245" t="s">
        <v>137</v>
      </c>
    </row>
    <row r="179" s="14" customFormat="1">
      <c r="A179" s="14"/>
      <c r="B179" s="246"/>
      <c r="C179" s="247"/>
      <c r="D179" s="226" t="s">
        <v>228</v>
      </c>
      <c r="E179" s="248" t="s">
        <v>19</v>
      </c>
      <c r="F179" s="249" t="s">
        <v>75</v>
      </c>
      <c r="G179" s="247"/>
      <c r="H179" s="250">
        <v>0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228</v>
      </c>
      <c r="AU179" s="256" t="s">
        <v>84</v>
      </c>
      <c r="AV179" s="14" t="s">
        <v>84</v>
      </c>
      <c r="AW179" s="14" t="s">
        <v>37</v>
      </c>
      <c r="AX179" s="14" t="s">
        <v>75</v>
      </c>
      <c r="AY179" s="256" t="s">
        <v>137</v>
      </c>
    </row>
    <row r="180" s="15" customFormat="1">
      <c r="A180" s="15"/>
      <c r="B180" s="257"/>
      <c r="C180" s="258"/>
      <c r="D180" s="226" t="s">
        <v>228</v>
      </c>
      <c r="E180" s="259" t="s">
        <v>19</v>
      </c>
      <c r="F180" s="260" t="s">
        <v>237</v>
      </c>
      <c r="G180" s="258"/>
      <c r="H180" s="261">
        <v>1</v>
      </c>
      <c r="I180" s="262"/>
      <c r="J180" s="258"/>
      <c r="K180" s="258"/>
      <c r="L180" s="263"/>
      <c r="M180" s="264"/>
      <c r="N180" s="265"/>
      <c r="O180" s="265"/>
      <c r="P180" s="265"/>
      <c r="Q180" s="265"/>
      <c r="R180" s="265"/>
      <c r="S180" s="265"/>
      <c r="T180" s="266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67" t="s">
        <v>228</v>
      </c>
      <c r="AU180" s="267" t="s">
        <v>84</v>
      </c>
      <c r="AV180" s="15" t="s">
        <v>155</v>
      </c>
      <c r="AW180" s="15" t="s">
        <v>37</v>
      </c>
      <c r="AX180" s="15" t="s">
        <v>82</v>
      </c>
      <c r="AY180" s="267" t="s">
        <v>137</v>
      </c>
    </row>
    <row r="181" s="2" customFormat="1" ht="16.5" customHeight="1">
      <c r="A181" s="39"/>
      <c r="B181" s="40"/>
      <c r="C181" s="270" t="s">
        <v>241</v>
      </c>
      <c r="D181" s="270" t="s">
        <v>286</v>
      </c>
      <c r="E181" s="271" t="s">
        <v>309</v>
      </c>
      <c r="F181" s="272" t="s">
        <v>1736</v>
      </c>
      <c r="G181" s="273" t="s">
        <v>226</v>
      </c>
      <c r="H181" s="274">
        <v>1</v>
      </c>
      <c r="I181" s="275"/>
      <c r="J181" s="276">
        <f>ROUND(I181*H181,2)</f>
        <v>0</v>
      </c>
      <c r="K181" s="272" t="s">
        <v>19</v>
      </c>
      <c r="L181" s="277"/>
      <c r="M181" s="278" t="s">
        <v>19</v>
      </c>
      <c r="N181" s="279" t="s">
        <v>46</v>
      </c>
      <c r="O181" s="85"/>
      <c r="P181" s="222">
        <f>O181*H181</f>
        <v>0</v>
      </c>
      <c r="Q181" s="222">
        <v>0.024</v>
      </c>
      <c r="R181" s="222">
        <f>Q181*H181</f>
        <v>0.024</v>
      </c>
      <c r="S181" s="222">
        <v>0</v>
      </c>
      <c r="T181" s="223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24" t="s">
        <v>289</v>
      </c>
      <c r="AT181" s="224" t="s">
        <v>286</v>
      </c>
      <c r="AU181" s="224" t="s">
        <v>84</v>
      </c>
      <c r="AY181" s="18" t="s">
        <v>137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8" t="s">
        <v>82</v>
      </c>
      <c r="BK181" s="225">
        <f>ROUND(I181*H181,2)</f>
        <v>0</v>
      </c>
      <c r="BL181" s="18" t="s">
        <v>189</v>
      </c>
      <c r="BM181" s="224" t="s">
        <v>311</v>
      </c>
    </row>
    <row r="182" s="13" customFormat="1">
      <c r="A182" s="13"/>
      <c r="B182" s="236"/>
      <c r="C182" s="237"/>
      <c r="D182" s="226" t="s">
        <v>228</v>
      </c>
      <c r="E182" s="238" t="s">
        <v>19</v>
      </c>
      <c r="F182" s="239" t="s">
        <v>1732</v>
      </c>
      <c r="G182" s="237"/>
      <c r="H182" s="238" t="s">
        <v>19</v>
      </c>
      <c r="I182" s="240"/>
      <c r="J182" s="237"/>
      <c r="K182" s="237"/>
      <c r="L182" s="241"/>
      <c r="M182" s="242"/>
      <c r="N182" s="243"/>
      <c r="O182" s="243"/>
      <c r="P182" s="243"/>
      <c r="Q182" s="243"/>
      <c r="R182" s="243"/>
      <c r="S182" s="243"/>
      <c r="T182" s="24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5" t="s">
        <v>228</v>
      </c>
      <c r="AU182" s="245" t="s">
        <v>84</v>
      </c>
      <c r="AV182" s="13" t="s">
        <v>82</v>
      </c>
      <c r="AW182" s="13" t="s">
        <v>37</v>
      </c>
      <c r="AX182" s="13" t="s">
        <v>75</v>
      </c>
      <c r="AY182" s="245" t="s">
        <v>137</v>
      </c>
    </row>
    <row r="183" s="14" customFormat="1">
      <c r="A183" s="14"/>
      <c r="B183" s="246"/>
      <c r="C183" s="247"/>
      <c r="D183" s="226" t="s">
        <v>228</v>
      </c>
      <c r="E183" s="248" t="s">
        <v>19</v>
      </c>
      <c r="F183" s="249" t="s">
        <v>75</v>
      </c>
      <c r="G183" s="247"/>
      <c r="H183" s="250">
        <v>0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228</v>
      </c>
      <c r="AU183" s="256" t="s">
        <v>84</v>
      </c>
      <c r="AV183" s="14" t="s">
        <v>84</v>
      </c>
      <c r="AW183" s="14" t="s">
        <v>37</v>
      </c>
      <c r="AX183" s="14" t="s">
        <v>75</v>
      </c>
      <c r="AY183" s="256" t="s">
        <v>137</v>
      </c>
    </row>
    <row r="184" s="13" customFormat="1">
      <c r="A184" s="13"/>
      <c r="B184" s="236"/>
      <c r="C184" s="237"/>
      <c r="D184" s="226" t="s">
        <v>228</v>
      </c>
      <c r="E184" s="238" t="s">
        <v>19</v>
      </c>
      <c r="F184" s="239" t="s">
        <v>1737</v>
      </c>
      <c r="G184" s="237"/>
      <c r="H184" s="238" t="s">
        <v>19</v>
      </c>
      <c r="I184" s="240"/>
      <c r="J184" s="237"/>
      <c r="K184" s="237"/>
      <c r="L184" s="241"/>
      <c r="M184" s="242"/>
      <c r="N184" s="243"/>
      <c r="O184" s="243"/>
      <c r="P184" s="243"/>
      <c r="Q184" s="243"/>
      <c r="R184" s="243"/>
      <c r="S184" s="243"/>
      <c r="T184" s="24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5" t="s">
        <v>228</v>
      </c>
      <c r="AU184" s="245" t="s">
        <v>84</v>
      </c>
      <c r="AV184" s="13" t="s">
        <v>82</v>
      </c>
      <c r="AW184" s="13" t="s">
        <v>37</v>
      </c>
      <c r="AX184" s="13" t="s">
        <v>75</v>
      </c>
      <c r="AY184" s="245" t="s">
        <v>137</v>
      </c>
    </row>
    <row r="185" s="14" customFormat="1">
      <c r="A185" s="14"/>
      <c r="B185" s="246"/>
      <c r="C185" s="247"/>
      <c r="D185" s="226" t="s">
        <v>228</v>
      </c>
      <c r="E185" s="248" t="s">
        <v>19</v>
      </c>
      <c r="F185" s="249" t="s">
        <v>82</v>
      </c>
      <c r="G185" s="247"/>
      <c r="H185" s="250">
        <v>1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228</v>
      </c>
      <c r="AU185" s="256" t="s">
        <v>84</v>
      </c>
      <c r="AV185" s="14" t="s">
        <v>84</v>
      </c>
      <c r="AW185" s="14" t="s">
        <v>37</v>
      </c>
      <c r="AX185" s="14" t="s">
        <v>75</v>
      </c>
      <c r="AY185" s="256" t="s">
        <v>137</v>
      </c>
    </row>
    <row r="186" s="15" customFormat="1">
      <c r="A186" s="15"/>
      <c r="B186" s="257"/>
      <c r="C186" s="258"/>
      <c r="D186" s="226" t="s">
        <v>228</v>
      </c>
      <c r="E186" s="259" t="s">
        <v>19</v>
      </c>
      <c r="F186" s="260" t="s">
        <v>237</v>
      </c>
      <c r="G186" s="258"/>
      <c r="H186" s="261">
        <v>1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7" t="s">
        <v>228</v>
      </c>
      <c r="AU186" s="267" t="s">
        <v>84</v>
      </c>
      <c r="AV186" s="15" t="s">
        <v>155</v>
      </c>
      <c r="AW186" s="15" t="s">
        <v>37</v>
      </c>
      <c r="AX186" s="15" t="s">
        <v>82</v>
      </c>
      <c r="AY186" s="267" t="s">
        <v>137</v>
      </c>
    </row>
    <row r="187" s="2" customFormat="1" ht="44.25" customHeight="1">
      <c r="A187" s="39"/>
      <c r="B187" s="40"/>
      <c r="C187" s="213" t="s">
        <v>540</v>
      </c>
      <c r="D187" s="213" t="s">
        <v>140</v>
      </c>
      <c r="E187" s="214" t="s">
        <v>1738</v>
      </c>
      <c r="F187" s="215" t="s">
        <v>1739</v>
      </c>
      <c r="G187" s="216" t="s">
        <v>226</v>
      </c>
      <c r="H187" s="217">
        <v>3</v>
      </c>
      <c r="I187" s="218"/>
      <c r="J187" s="219">
        <f>ROUND(I187*H187,2)</f>
        <v>0</v>
      </c>
      <c r="K187" s="215" t="s">
        <v>19</v>
      </c>
      <c r="L187" s="45"/>
      <c r="M187" s="220" t="s">
        <v>19</v>
      </c>
      <c r="N187" s="221" t="s">
        <v>46</v>
      </c>
      <c r="O187" s="85"/>
      <c r="P187" s="222">
        <f>O187*H187</f>
        <v>0</v>
      </c>
      <c r="Q187" s="222">
        <v>0</v>
      </c>
      <c r="R187" s="222">
        <f>Q187*H187</f>
        <v>0</v>
      </c>
      <c r="S187" s="222">
        <v>0.014999999999999999</v>
      </c>
      <c r="T187" s="223">
        <f>S187*H187</f>
        <v>0.044999999999999998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24" t="s">
        <v>189</v>
      </c>
      <c r="AT187" s="224" t="s">
        <v>140</v>
      </c>
      <c r="AU187" s="224" t="s">
        <v>84</v>
      </c>
      <c r="AY187" s="18" t="s">
        <v>137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8" t="s">
        <v>82</v>
      </c>
      <c r="BK187" s="225">
        <f>ROUND(I187*H187,2)</f>
        <v>0</v>
      </c>
      <c r="BL187" s="18" t="s">
        <v>189</v>
      </c>
      <c r="BM187" s="224" t="s">
        <v>1740</v>
      </c>
    </row>
    <row r="188" s="13" customFormat="1">
      <c r="A188" s="13"/>
      <c r="B188" s="236"/>
      <c r="C188" s="237"/>
      <c r="D188" s="226" t="s">
        <v>228</v>
      </c>
      <c r="E188" s="238" t="s">
        <v>19</v>
      </c>
      <c r="F188" s="239" t="s">
        <v>1741</v>
      </c>
      <c r="G188" s="237"/>
      <c r="H188" s="238" t="s">
        <v>19</v>
      </c>
      <c r="I188" s="240"/>
      <c r="J188" s="237"/>
      <c r="K188" s="237"/>
      <c r="L188" s="241"/>
      <c r="M188" s="242"/>
      <c r="N188" s="243"/>
      <c r="O188" s="243"/>
      <c r="P188" s="243"/>
      <c r="Q188" s="243"/>
      <c r="R188" s="243"/>
      <c r="S188" s="243"/>
      <c r="T188" s="24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5" t="s">
        <v>228</v>
      </c>
      <c r="AU188" s="245" t="s">
        <v>84</v>
      </c>
      <c r="AV188" s="13" t="s">
        <v>82</v>
      </c>
      <c r="AW188" s="13" t="s">
        <v>37</v>
      </c>
      <c r="AX188" s="13" t="s">
        <v>75</v>
      </c>
      <c r="AY188" s="245" t="s">
        <v>137</v>
      </c>
    </row>
    <row r="189" s="14" customFormat="1">
      <c r="A189" s="14"/>
      <c r="B189" s="246"/>
      <c r="C189" s="247"/>
      <c r="D189" s="226" t="s">
        <v>228</v>
      </c>
      <c r="E189" s="248" t="s">
        <v>19</v>
      </c>
      <c r="F189" s="249" t="s">
        <v>84</v>
      </c>
      <c r="G189" s="247"/>
      <c r="H189" s="250">
        <v>2</v>
      </c>
      <c r="I189" s="251"/>
      <c r="J189" s="247"/>
      <c r="K189" s="247"/>
      <c r="L189" s="252"/>
      <c r="M189" s="253"/>
      <c r="N189" s="254"/>
      <c r="O189" s="254"/>
      <c r="P189" s="254"/>
      <c r="Q189" s="254"/>
      <c r="R189" s="254"/>
      <c r="S189" s="254"/>
      <c r="T189" s="25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6" t="s">
        <v>228</v>
      </c>
      <c r="AU189" s="256" t="s">
        <v>84</v>
      </c>
      <c r="AV189" s="14" t="s">
        <v>84</v>
      </c>
      <c r="AW189" s="14" t="s">
        <v>37</v>
      </c>
      <c r="AX189" s="14" t="s">
        <v>75</v>
      </c>
      <c r="AY189" s="256" t="s">
        <v>137</v>
      </c>
    </row>
    <row r="190" s="13" customFormat="1">
      <c r="A190" s="13"/>
      <c r="B190" s="236"/>
      <c r="C190" s="237"/>
      <c r="D190" s="226" t="s">
        <v>228</v>
      </c>
      <c r="E190" s="238" t="s">
        <v>19</v>
      </c>
      <c r="F190" s="239" t="s">
        <v>1742</v>
      </c>
      <c r="G190" s="237"/>
      <c r="H190" s="238" t="s">
        <v>19</v>
      </c>
      <c r="I190" s="240"/>
      <c r="J190" s="237"/>
      <c r="K190" s="237"/>
      <c r="L190" s="241"/>
      <c r="M190" s="242"/>
      <c r="N190" s="243"/>
      <c r="O190" s="243"/>
      <c r="P190" s="243"/>
      <c r="Q190" s="243"/>
      <c r="R190" s="243"/>
      <c r="S190" s="243"/>
      <c r="T190" s="24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5" t="s">
        <v>228</v>
      </c>
      <c r="AU190" s="245" t="s">
        <v>84</v>
      </c>
      <c r="AV190" s="13" t="s">
        <v>82</v>
      </c>
      <c r="AW190" s="13" t="s">
        <v>37</v>
      </c>
      <c r="AX190" s="13" t="s">
        <v>75</v>
      </c>
      <c r="AY190" s="245" t="s">
        <v>137</v>
      </c>
    </row>
    <row r="191" s="14" customFormat="1">
      <c r="A191" s="14"/>
      <c r="B191" s="246"/>
      <c r="C191" s="247"/>
      <c r="D191" s="226" t="s">
        <v>228</v>
      </c>
      <c r="E191" s="248" t="s">
        <v>19</v>
      </c>
      <c r="F191" s="249" t="s">
        <v>82</v>
      </c>
      <c r="G191" s="247"/>
      <c r="H191" s="250">
        <v>1</v>
      </c>
      <c r="I191" s="251"/>
      <c r="J191" s="247"/>
      <c r="K191" s="247"/>
      <c r="L191" s="252"/>
      <c r="M191" s="253"/>
      <c r="N191" s="254"/>
      <c r="O191" s="254"/>
      <c r="P191" s="254"/>
      <c r="Q191" s="254"/>
      <c r="R191" s="254"/>
      <c r="S191" s="254"/>
      <c r="T191" s="25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6" t="s">
        <v>228</v>
      </c>
      <c r="AU191" s="256" t="s">
        <v>84</v>
      </c>
      <c r="AV191" s="14" t="s">
        <v>84</v>
      </c>
      <c r="AW191" s="14" t="s">
        <v>37</v>
      </c>
      <c r="AX191" s="14" t="s">
        <v>75</v>
      </c>
      <c r="AY191" s="256" t="s">
        <v>137</v>
      </c>
    </row>
    <row r="192" s="15" customFormat="1">
      <c r="A192" s="15"/>
      <c r="B192" s="257"/>
      <c r="C192" s="258"/>
      <c r="D192" s="226" t="s">
        <v>228</v>
      </c>
      <c r="E192" s="259" t="s">
        <v>19</v>
      </c>
      <c r="F192" s="260" t="s">
        <v>237</v>
      </c>
      <c r="G192" s="258"/>
      <c r="H192" s="261">
        <v>3</v>
      </c>
      <c r="I192" s="262"/>
      <c r="J192" s="258"/>
      <c r="K192" s="258"/>
      <c r="L192" s="263"/>
      <c r="M192" s="264"/>
      <c r="N192" s="265"/>
      <c r="O192" s="265"/>
      <c r="P192" s="265"/>
      <c r="Q192" s="265"/>
      <c r="R192" s="265"/>
      <c r="S192" s="265"/>
      <c r="T192" s="26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7" t="s">
        <v>228</v>
      </c>
      <c r="AU192" s="267" t="s">
        <v>84</v>
      </c>
      <c r="AV192" s="15" t="s">
        <v>155</v>
      </c>
      <c r="AW192" s="15" t="s">
        <v>37</v>
      </c>
      <c r="AX192" s="15" t="s">
        <v>82</v>
      </c>
      <c r="AY192" s="267" t="s">
        <v>137</v>
      </c>
    </row>
    <row r="193" s="2" customFormat="1" ht="44.25" customHeight="1">
      <c r="A193" s="39"/>
      <c r="B193" s="40"/>
      <c r="C193" s="213" t="s">
        <v>330</v>
      </c>
      <c r="D193" s="213" t="s">
        <v>140</v>
      </c>
      <c r="E193" s="214" t="s">
        <v>331</v>
      </c>
      <c r="F193" s="215" t="s">
        <v>332</v>
      </c>
      <c r="G193" s="216" t="s">
        <v>226</v>
      </c>
      <c r="H193" s="217">
        <v>2</v>
      </c>
      <c r="I193" s="218"/>
      <c r="J193" s="219">
        <f>ROUND(I193*H193,2)</f>
        <v>0</v>
      </c>
      <c r="K193" s="215" t="s">
        <v>19</v>
      </c>
      <c r="L193" s="45"/>
      <c r="M193" s="220" t="s">
        <v>19</v>
      </c>
      <c r="N193" s="221" t="s">
        <v>46</v>
      </c>
      <c r="O193" s="85"/>
      <c r="P193" s="222">
        <f>O193*H193</f>
        <v>0</v>
      </c>
      <c r="Q193" s="222">
        <v>0.032000000000000001</v>
      </c>
      <c r="R193" s="222">
        <f>Q193*H193</f>
        <v>0.064000000000000001</v>
      </c>
      <c r="S193" s="222">
        <v>0.029999999999999999</v>
      </c>
      <c r="T193" s="223">
        <f>S193*H193</f>
        <v>0.059999999999999998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24" t="s">
        <v>189</v>
      </c>
      <c r="AT193" s="224" t="s">
        <v>140</v>
      </c>
      <c r="AU193" s="224" t="s">
        <v>84</v>
      </c>
      <c r="AY193" s="18" t="s">
        <v>137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8" t="s">
        <v>82</v>
      </c>
      <c r="BK193" s="225">
        <f>ROUND(I193*H193,2)</f>
        <v>0</v>
      </c>
      <c r="BL193" s="18" t="s">
        <v>189</v>
      </c>
      <c r="BM193" s="224" t="s">
        <v>333</v>
      </c>
    </row>
    <row r="194" s="13" customFormat="1">
      <c r="A194" s="13"/>
      <c r="B194" s="236"/>
      <c r="C194" s="237"/>
      <c r="D194" s="226" t="s">
        <v>228</v>
      </c>
      <c r="E194" s="238" t="s">
        <v>19</v>
      </c>
      <c r="F194" s="239" t="s">
        <v>1743</v>
      </c>
      <c r="G194" s="237"/>
      <c r="H194" s="238" t="s">
        <v>19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228</v>
      </c>
      <c r="AU194" s="245" t="s">
        <v>84</v>
      </c>
      <c r="AV194" s="13" t="s">
        <v>82</v>
      </c>
      <c r="AW194" s="13" t="s">
        <v>37</v>
      </c>
      <c r="AX194" s="13" t="s">
        <v>75</v>
      </c>
      <c r="AY194" s="245" t="s">
        <v>137</v>
      </c>
    </row>
    <row r="195" s="14" customFormat="1">
      <c r="A195" s="14"/>
      <c r="B195" s="246"/>
      <c r="C195" s="247"/>
      <c r="D195" s="226" t="s">
        <v>228</v>
      </c>
      <c r="E195" s="248" t="s">
        <v>19</v>
      </c>
      <c r="F195" s="249" t="s">
        <v>82</v>
      </c>
      <c r="G195" s="247"/>
      <c r="H195" s="250">
        <v>1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228</v>
      </c>
      <c r="AU195" s="256" t="s">
        <v>84</v>
      </c>
      <c r="AV195" s="14" t="s">
        <v>84</v>
      </c>
      <c r="AW195" s="14" t="s">
        <v>37</v>
      </c>
      <c r="AX195" s="14" t="s">
        <v>75</v>
      </c>
      <c r="AY195" s="256" t="s">
        <v>137</v>
      </c>
    </row>
    <row r="196" s="13" customFormat="1">
      <c r="A196" s="13"/>
      <c r="B196" s="236"/>
      <c r="C196" s="237"/>
      <c r="D196" s="226" t="s">
        <v>228</v>
      </c>
      <c r="E196" s="238" t="s">
        <v>19</v>
      </c>
      <c r="F196" s="239" t="s">
        <v>1744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228</v>
      </c>
      <c r="AU196" s="245" t="s">
        <v>84</v>
      </c>
      <c r="AV196" s="13" t="s">
        <v>82</v>
      </c>
      <c r="AW196" s="13" t="s">
        <v>37</v>
      </c>
      <c r="AX196" s="13" t="s">
        <v>75</v>
      </c>
      <c r="AY196" s="245" t="s">
        <v>137</v>
      </c>
    </row>
    <row r="197" s="14" customFormat="1">
      <c r="A197" s="14"/>
      <c r="B197" s="246"/>
      <c r="C197" s="247"/>
      <c r="D197" s="226" t="s">
        <v>228</v>
      </c>
      <c r="E197" s="248" t="s">
        <v>19</v>
      </c>
      <c r="F197" s="249" t="s">
        <v>82</v>
      </c>
      <c r="G197" s="247"/>
      <c r="H197" s="250">
        <v>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228</v>
      </c>
      <c r="AU197" s="256" t="s">
        <v>84</v>
      </c>
      <c r="AV197" s="14" t="s">
        <v>84</v>
      </c>
      <c r="AW197" s="14" t="s">
        <v>37</v>
      </c>
      <c r="AX197" s="14" t="s">
        <v>75</v>
      </c>
      <c r="AY197" s="256" t="s">
        <v>137</v>
      </c>
    </row>
    <row r="198" s="15" customFormat="1">
      <c r="A198" s="15"/>
      <c r="B198" s="257"/>
      <c r="C198" s="258"/>
      <c r="D198" s="226" t="s">
        <v>228</v>
      </c>
      <c r="E198" s="259" t="s">
        <v>19</v>
      </c>
      <c r="F198" s="260" t="s">
        <v>237</v>
      </c>
      <c r="G198" s="258"/>
      <c r="H198" s="261">
        <v>2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228</v>
      </c>
      <c r="AU198" s="267" t="s">
        <v>84</v>
      </c>
      <c r="AV198" s="15" t="s">
        <v>155</v>
      </c>
      <c r="AW198" s="15" t="s">
        <v>37</v>
      </c>
      <c r="AX198" s="15" t="s">
        <v>82</v>
      </c>
      <c r="AY198" s="267" t="s">
        <v>137</v>
      </c>
    </row>
    <row r="199" s="12" customFormat="1" ht="22.8" customHeight="1">
      <c r="A199" s="12"/>
      <c r="B199" s="197"/>
      <c r="C199" s="198"/>
      <c r="D199" s="199" t="s">
        <v>74</v>
      </c>
      <c r="E199" s="211" t="s">
        <v>341</v>
      </c>
      <c r="F199" s="211" t="s">
        <v>342</v>
      </c>
      <c r="G199" s="198"/>
      <c r="H199" s="198"/>
      <c r="I199" s="201"/>
      <c r="J199" s="212">
        <f>BK199</f>
        <v>0</v>
      </c>
      <c r="K199" s="198"/>
      <c r="L199" s="203"/>
      <c r="M199" s="204"/>
      <c r="N199" s="205"/>
      <c r="O199" s="205"/>
      <c r="P199" s="206">
        <f>SUM(P200:P330)</f>
        <v>0</v>
      </c>
      <c r="Q199" s="205"/>
      <c r="R199" s="206">
        <f>SUM(R200:R330)</f>
        <v>0.60150000000000003</v>
      </c>
      <c r="S199" s="205"/>
      <c r="T199" s="207">
        <f>SUM(T200:T330)</f>
        <v>0.156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8" t="s">
        <v>84</v>
      </c>
      <c r="AT199" s="209" t="s">
        <v>74</v>
      </c>
      <c r="AU199" s="209" t="s">
        <v>82</v>
      </c>
      <c r="AY199" s="208" t="s">
        <v>137</v>
      </c>
      <c r="BK199" s="210">
        <f>SUM(BK200:BK330)</f>
        <v>0</v>
      </c>
    </row>
    <row r="200" s="2" customFormat="1" ht="16.5" customHeight="1">
      <c r="A200" s="39"/>
      <c r="B200" s="40"/>
      <c r="C200" s="213" t="s">
        <v>343</v>
      </c>
      <c r="D200" s="213" t="s">
        <v>140</v>
      </c>
      <c r="E200" s="214" t="s">
        <v>344</v>
      </c>
      <c r="F200" s="215" t="s">
        <v>345</v>
      </c>
      <c r="G200" s="216" t="s">
        <v>226</v>
      </c>
      <c r="H200" s="217">
        <v>120</v>
      </c>
      <c r="I200" s="218"/>
      <c r="J200" s="219">
        <f>ROUND(I200*H200,2)</f>
        <v>0</v>
      </c>
      <c r="K200" s="215" t="s">
        <v>19</v>
      </c>
      <c r="L200" s="45"/>
      <c r="M200" s="220" t="s">
        <v>19</v>
      </c>
      <c r="N200" s="221" t="s">
        <v>46</v>
      </c>
      <c r="O200" s="85"/>
      <c r="P200" s="222">
        <f>O200*H200</f>
        <v>0</v>
      </c>
      <c r="Q200" s="222">
        <v>0.0025000000000000001</v>
      </c>
      <c r="R200" s="222">
        <f>Q200*H200</f>
        <v>0.29999999999999999</v>
      </c>
      <c r="S200" s="222">
        <v>0.0012999999999999999</v>
      </c>
      <c r="T200" s="223">
        <f>S200*H200</f>
        <v>0.156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24" t="s">
        <v>189</v>
      </c>
      <c r="AT200" s="224" t="s">
        <v>140</v>
      </c>
      <c r="AU200" s="224" t="s">
        <v>84</v>
      </c>
      <c r="AY200" s="18" t="s">
        <v>137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8" t="s">
        <v>82</v>
      </c>
      <c r="BK200" s="225">
        <f>ROUND(I200*H200,2)</f>
        <v>0</v>
      </c>
      <c r="BL200" s="18" t="s">
        <v>189</v>
      </c>
      <c r="BM200" s="224" t="s">
        <v>346</v>
      </c>
    </row>
    <row r="201" s="2" customFormat="1">
      <c r="A201" s="39"/>
      <c r="B201" s="40"/>
      <c r="C201" s="41"/>
      <c r="D201" s="226" t="s">
        <v>158</v>
      </c>
      <c r="E201" s="41"/>
      <c r="F201" s="227" t="s">
        <v>347</v>
      </c>
      <c r="G201" s="41"/>
      <c r="H201" s="41"/>
      <c r="I201" s="228"/>
      <c r="J201" s="41"/>
      <c r="K201" s="41"/>
      <c r="L201" s="45"/>
      <c r="M201" s="229"/>
      <c r="N201" s="230"/>
      <c r="O201" s="85"/>
      <c r="P201" s="85"/>
      <c r="Q201" s="85"/>
      <c r="R201" s="85"/>
      <c r="S201" s="85"/>
      <c r="T201" s="86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18" t="s">
        <v>158</v>
      </c>
      <c r="AU201" s="18" t="s">
        <v>84</v>
      </c>
    </row>
    <row r="202" s="13" customFormat="1">
      <c r="A202" s="13"/>
      <c r="B202" s="236"/>
      <c r="C202" s="237"/>
      <c r="D202" s="226" t="s">
        <v>228</v>
      </c>
      <c r="E202" s="238" t="s">
        <v>19</v>
      </c>
      <c r="F202" s="239" t="s">
        <v>1732</v>
      </c>
      <c r="G202" s="237"/>
      <c r="H202" s="238" t="s">
        <v>19</v>
      </c>
      <c r="I202" s="240"/>
      <c r="J202" s="237"/>
      <c r="K202" s="237"/>
      <c r="L202" s="241"/>
      <c r="M202" s="242"/>
      <c r="N202" s="243"/>
      <c r="O202" s="243"/>
      <c r="P202" s="243"/>
      <c r="Q202" s="243"/>
      <c r="R202" s="243"/>
      <c r="S202" s="243"/>
      <c r="T202" s="24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5" t="s">
        <v>228</v>
      </c>
      <c r="AU202" s="245" t="s">
        <v>84</v>
      </c>
      <c r="AV202" s="13" t="s">
        <v>82</v>
      </c>
      <c r="AW202" s="13" t="s">
        <v>37</v>
      </c>
      <c r="AX202" s="13" t="s">
        <v>75</v>
      </c>
      <c r="AY202" s="245" t="s">
        <v>137</v>
      </c>
    </row>
    <row r="203" s="14" customFormat="1">
      <c r="A203" s="14"/>
      <c r="B203" s="246"/>
      <c r="C203" s="247"/>
      <c r="D203" s="226" t="s">
        <v>228</v>
      </c>
      <c r="E203" s="248" t="s">
        <v>19</v>
      </c>
      <c r="F203" s="249" t="s">
        <v>610</v>
      </c>
      <c r="G203" s="247"/>
      <c r="H203" s="250">
        <v>74</v>
      </c>
      <c r="I203" s="251"/>
      <c r="J203" s="247"/>
      <c r="K203" s="247"/>
      <c r="L203" s="252"/>
      <c r="M203" s="253"/>
      <c r="N203" s="254"/>
      <c r="O203" s="254"/>
      <c r="P203" s="254"/>
      <c r="Q203" s="254"/>
      <c r="R203" s="254"/>
      <c r="S203" s="254"/>
      <c r="T203" s="25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6" t="s">
        <v>228</v>
      </c>
      <c r="AU203" s="256" t="s">
        <v>84</v>
      </c>
      <c r="AV203" s="14" t="s">
        <v>84</v>
      </c>
      <c r="AW203" s="14" t="s">
        <v>37</v>
      </c>
      <c r="AX203" s="14" t="s">
        <v>75</v>
      </c>
      <c r="AY203" s="256" t="s">
        <v>137</v>
      </c>
    </row>
    <row r="204" s="13" customFormat="1">
      <c r="A204" s="13"/>
      <c r="B204" s="236"/>
      <c r="C204" s="237"/>
      <c r="D204" s="226" t="s">
        <v>228</v>
      </c>
      <c r="E204" s="238" t="s">
        <v>19</v>
      </c>
      <c r="F204" s="239" t="s">
        <v>1726</v>
      </c>
      <c r="G204" s="237"/>
      <c r="H204" s="238" t="s">
        <v>19</v>
      </c>
      <c r="I204" s="240"/>
      <c r="J204" s="237"/>
      <c r="K204" s="237"/>
      <c r="L204" s="241"/>
      <c r="M204" s="242"/>
      <c r="N204" s="243"/>
      <c r="O204" s="243"/>
      <c r="P204" s="243"/>
      <c r="Q204" s="243"/>
      <c r="R204" s="243"/>
      <c r="S204" s="243"/>
      <c r="T204" s="24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5" t="s">
        <v>228</v>
      </c>
      <c r="AU204" s="245" t="s">
        <v>84</v>
      </c>
      <c r="AV204" s="13" t="s">
        <v>82</v>
      </c>
      <c r="AW204" s="13" t="s">
        <v>37</v>
      </c>
      <c r="AX204" s="13" t="s">
        <v>75</v>
      </c>
      <c r="AY204" s="245" t="s">
        <v>137</v>
      </c>
    </row>
    <row r="205" s="14" customFormat="1">
      <c r="A205" s="14"/>
      <c r="B205" s="246"/>
      <c r="C205" s="247"/>
      <c r="D205" s="226" t="s">
        <v>228</v>
      </c>
      <c r="E205" s="248" t="s">
        <v>19</v>
      </c>
      <c r="F205" s="249" t="s">
        <v>443</v>
      </c>
      <c r="G205" s="247"/>
      <c r="H205" s="250">
        <v>46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228</v>
      </c>
      <c r="AU205" s="256" t="s">
        <v>84</v>
      </c>
      <c r="AV205" s="14" t="s">
        <v>84</v>
      </c>
      <c r="AW205" s="14" t="s">
        <v>37</v>
      </c>
      <c r="AX205" s="14" t="s">
        <v>75</v>
      </c>
      <c r="AY205" s="256" t="s">
        <v>137</v>
      </c>
    </row>
    <row r="206" s="15" customFormat="1">
      <c r="A206" s="15"/>
      <c r="B206" s="257"/>
      <c r="C206" s="258"/>
      <c r="D206" s="226" t="s">
        <v>228</v>
      </c>
      <c r="E206" s="259" t="s">
        <v>19</v>
      </c>
      <c r="F206" s="260" t="s">
        <v>237</v>
      </c>
      <c r="G206" s="258"/>
      <c r="H206" s="261">
        <v>120</v>
      </c>
      <c r="I206" s="262"/>
      <c r="J206" s="258"/>
      <c r="K206" s="258"/>
      <c r="L206" s="263"/>
      <c r="M206" s="264"/>
      <c r="N206" s="265"/>
      <c r="O206" s="265"/>
      <c r="P206" s="265"/>
      <c r="Q206" s="265"/>
      <c r="R206" s="265"/>
      <c r="S206" s="265"/>
      <c r="T206" s="266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7" t="s">
        <v>228</v>
      </c>
      <c r="AU206" s="267" t="s">
        <v>84</v>
      </c>
      <c r="AV206" s="15" t="s">
        <v>155</v>
      </c>
      <c r="AW206" s="15" t="s">
        <v>37</v>
      </c>
      <c r="AX206" s="15" t="s">
        <v>82</v>
      </c>
      <c r="AY206" s="267" t="s">
        <v>137</v>
      </c>
    </row>
    <row r="207" s="2" customFormat="1" ht="55.5" customHeight="1">
      <c r="A207" s="39"/>
      <c r="B207" s="40"/>
      <c r="C207" s="213" t="s">
        <v>350</v>
      </c>
      <c r="D207" s="213" t="s">
        <v>140</v>
      </c>
      <c r="E207" s="214" t="s">
        <v>351</v>
      </c>
      <c r="F207" s="215" t="s">
        <v>352</v>
      </c>
      <c r="G207" s="216" t="s">
        <v>226</v>
      </c>
      <c r="H207" s="217">
        <v>41</v>
      </c>
      <c r="I207" s="218"/>
      <c r="J207" s="219">
        <f>ROUND(I207*H207,2)</f>
        <v>0</v>
      </c>
      <c r="K207" s="215" t="s">
        <v>282</v>
      </c>
      <c r="L207" s="45"/>
      <c r="M207" s="220" t="s">
        <v>19</v>
      </c>
      <c r="N207" s="221" t="s">
        <v>46</v>
      </c>
      <c r="O207" s="85"/>
      <c r="P207" s="222">
        <f>O207*H207</f>
        <v>0</v>
      </c>
      <c r="Q207" s="222">
        <v>0.0025000000000000001</v>
      </c>
      <c r="R207" s="222">
        <f>Q207*H207</f>
        <v>0.10250000000000001</v>
      </c>
      <c r="S207" s="222">
        <v>0</v>
      </c>
      <c r="T207" s="223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24" t="s">
        <v>189</v>
      </c>
      <c r="AT207" s="224" t="s">
        <v>140</v>
      </c>
      <c r="AU207" s="224" t="s">
        <v>84</v>
      </c>
      <c r="AY207" s="18" t="s">
        <v>137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8" t="s">
        <v>82</v>
      </c>
      <c r="BK207" s="225">
        <f>ROUND(I207*H207,2)</f>
        <v>0</v>
      </c>
      <c r="BL207" s="18" t="s">
        <v>189</v>
      </c>
      <c r="BM207" s="224" t="s">
        <v>353</v>
      </c>
    </row>
    <row r="208" s="2" customFormat="1">
      <c r="A208" s="39"/>
      <c r="B208" s="40"/>
      <c r="C208" s="41"/>
      <c r="D208" s="268" t="s">
        <v>284</v>
      </c>
      <c r="E208" s="41"/>
      <c r="F208" s="269" t="s">
        <v>354</v>
      </c>
      <c r="G208" s="41"/>
      <c r="H208" s="41"/>
      <c r="I208" s="228"/>
      <c r="J208" s="41"/>
      <c r="K208" s="41"/>
      <c r="L208" s="45"/>
      <c r="M208" s="229"/>
      <c r="N208" s="230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284</v>
      </c>
      <c r="AU208" s="18" t="s">
        <v>84</v>
      </c>
    </row>
    <row r="209" s="2" customFormat="1">
      <c r="A209" s="39"/>
      <c r="B209" s="40"/>
      <c r="C209" s="41"/>
      <c r="D209" s="226" t="s">
        <v>158</v>
      </c>
      <c r="E209" s="41"/>
      <c r="F209" s="227" t="s">
        <v>355</v>
      </c>
      <c r="G209" s="41"/>
      <c r="H209" s="41"/>
      <c r="I209" s="228"/>
      <c r="J209" s="41"/>
      <c r="K209" s="41"/>
      <c r="L209" s="45"/>
      <c r="M209" s="229"/>
      <c r="N209" s="230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158</v>
      </c>
      <c r="AU209" s="18" t="s">
        <v>84</v>
      </c>
    </row>
    <row r="210" s="13" customFormat="1">
      <c r="A210" s="13"/>
      <c r="B210" s="236"/>
      <c r="C210" s="237"/>
      <c r="D210" s="226" t="s">
        <v>228</v>
      </c>
      <c r="E210" s="238" t="s">
        <v>19</v>
      </c>
      <c r="F210" s="239" t="s">
        <v>1732</v>
      </c>
      <c r="G210" s="237"/>
      <c r="H210" s="238" t="s">
        <v>19</v>
      </c>
      <c r="I210" s="240"/>
      <c r="J210" s="237"/>
      <c r="K210" s="237"/>
      <c r="L210" s="241"/>
      <c r="M210" s="242"/>
      <c r="N210" s="243"/>
      <c r="O210" s="243"/>
      <c r="P210" s="243"/>
      <c r="Q210" s="243"/>
      <c r="R210" s="243"/>
      <c r="S210" s="243"/>
      <c r="T210" s="24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5" t="s">
        <v>228</v>
      </c>
      <c r="AU210" s="245" t="s">
        <v>84</v>
      </c>
      <c r="AV210" s="13" t="s">
        <v>82</v>
      </c>
      <c r="AW210" s="13" t="s">
        <v>37</v>
      </c>
      <c r="AX210" s="13" t="s">
        <v>75</v>
      </c>
      <c r="AY210" s="245" t="s">
        <v>137</v>
      </c>
    </row>
    <row r="211" s="14" customFormat="1">
      <c r="A211" s="14"/>
      <c r="B211" s="246"/>
      <c r="C211" s="247"/>
      <c r="D211" s="226" t="s">
        <v>228</v>
      </c>
      <c r="E211" s="248" t="s">
        <v>19</v>
      </c>
      <c r="F211" s="249" t="s">
        <v>420</v>
      </c>
      <c r="G211" s="247"/>
      <c r="H211" s="250">
        <v>41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228</v>
      </c>
      <c r="AU211" s="256" t="s">
        <v>84</v>
      </c>
      <c r="AV211" s="14" t="s">
        <v>84</v>
      </c>
      <c r="AW211" s="14" t="s">
        <v>37</v>
      </c>
      <c r="AX211" s="14" t="s">
        <v>75</v>
      </c>
      <c r="AY211" s="256" t="s">
        <v>137</v>
      </c>
    </row>
    <row r="212" s="13" customFormat="1">
      <c r="A212" s="13"/>
      <c r="B212" s="236"/>
      <c r="C212" s="237"/>
      <c r="D212" s="226" t="s">
        <v>228</v>
      </c>
      <c r="E212" s="238" t="s">
        <v>19</v>
      </c>
      <c r="F212" s="239" t="s">
        <v>1726</v>
      </c>
      <c r="G212" s="237"/>
      <c r="H212" s="238" t="s">
        <v>19</v>
      </c>
      <c r="I212" s="240"/>
      <c r="J212" s="237"/>
      <c r="K212" s="237"/>
      <c r="L212" s="241"/>
      <c r="M212" s="242"/>
      <c r="N212" s="243"/>
      <c r="O212" s="243"/>
      <c r="P212" s="243"/>
      <c r="Q212" s="243"/>
      <c r="R212" s="243"/>
      <c r="S212" s="243"/>
      <c r="T212" s="24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5" t="s">
        <v>228</v>
      </c>
      <c r="AU212" s="245" t="s">
        <v>84</v>
      </c>
      <c r="AV212" s="13" t="s">
        <v>82</v>
      </c>
      <c r="AW212" s="13" t="s">
        <v>37</v>
      </c>
      <c r="AX212" s="13" t="s">
        <v>75</v>
      </c>
      <c r="AY212" s="245" t="s">
        <v>137</v>
      </c>
    </row>
    <row r="213" s="14" customFormat="1">
      <c r="A213" s="14"/>
      <c r="B213" s="246"/>
      <c r="C213" s="247"/>
      <c r="D213" s="226" t="s">
        <v>228</v>
      </c>
      <c r="E213" s="248" t="s">
        <v>19</v>
      </c>
      <c r="F213" s="249" t="s">
        <v>75</v>
      </c>
      <c r="G213" s="247"/>
      <c r="H213" s="250">
        <v>0</v>
      </c>
      <c r="I213" s="251"/>
      <c r="J213" s="247"/>
      <c r="K213" s="247"/>
      <c r="L213" s="252"/>
      <c r="M213" s="253"/>
      <c r="N213" s="254"/>
      <c r="O213" s="254"/>
      <c r="P213" s="254"/>
      <c r="Q213" s="254"/>
      <c r="R213" s="254"/>
      <c r="S213" s="254"/>
      <c r="T213" s="25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6" t="s">
        <v>228</v>
      </c>
      <c r="AU213" s="256" t="s">
        <v>84</v>
      </c>
      <c r="AV213" s="14" t="s">
        <v>84</v>
      </c>
      <c r="AW213" s="14" t="s">
        <v>37</v>
      </c>
      <c r="AX213" s="14" t="s">
        <v>75</v>
      </c>
      <c r="AY213" s="256" t="s">
        <v>137</v>
      </c>
    </row>
    <row r="214" s="15" customFormat="1">
      <c r="A214" s="15"/>
      <c r="B214" s="257"/>
      <c r="C214" s="258"/>
      <c r="D214" s="226" t="s">
        <v>228</v>
      </c>
      <c r="E214" s="259" t="s">
        <v>19</v>
      </c>
      <c r="F214" s="260" t="s">
        <v>237</v>
      </c>
      <c r="G214" s="258"/>
      <c r="H214" s="261">
        <v>41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7" t="s">
        <v>228</v>
      </c>
      <c r="AU214" s="267" t="s">
        <v>84</v>
      </c>
      <c r="AV214" s="15" t="s">
        <v>155</v>
      </c>
      <c r="AW214" s="15" t="s">
        <v>37</v>
      </c>
      <c r="AX214" s="15" t="s">
        <v>82</v>
      </c>
      <c r="AY214" s="267" t="s">
        <v>137</v>
      </c>
    </row>
    <row r="215" s="2" customFormat="1" ht="49.05" customHeight="1">
      <c r="A215" s="39"/>
      <c r="B215" s="40"/>
      <c r="C215" s="213" t="s">
        <v>357</v>
      </c>
      <c r="D215" s="213" t="s">
        <v>140</v>
      </c>
      <c r="E215" s="214" t="s">
        <v>358</v>
      </c>
      <c r="F215" s="215" t="s">
        <v>359</v>
      </c>
      <c r="G215" s="216" t="s">
        <v>226</v>
      </c>
      <c r="H215" s="217">
        <v>41</v>
      </c>
      <c r="I215" s="218"/>
      <c r="J215" s="219">
        <f>ROUND(I215*H215,2)</f>
        <v>0</v>
      </c>
      <c r="K215" s="215" t="s">
        <v>19</v>
      </c>
      <c r="L215" s="45"/>
      <c r="M215" s="220" t="s">
        <v>19</v>
      </c>
      <c r="N215" s="221" t="s">
        <v>46</v>
      </c>
      <c r="O215" s="85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189</v>
      </c>
      <c r="AT215" s="224" t="s">
        <v>140</v>
      </c>
      <c r="AU215" s="224" t="s">
        <v>84</v>
      </c>
      <c r="AY215" s="18" t="s">
        <v>137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82</v>
      </c>
      <c r="BK215" s="225">
        <f>ROUND(I215*H215,2)</f>
        <v>0</v>
      </c>
      <c r="BL215" s="18" t="s">
        <v>189</v>
      </c>
      <c r="BM215" s="224" t="s">
        <v>360</v>
      </c>
    </row>
    <row r="216" s="2" customFormat="1">
      <c r="A216" s="39"/>
      <c r="B216" s="40"/>
      <c r="C216" s="41"/>
      <c r="D216" s="226" t="s">
        <v>158</v>
      </c>
      <c r="E216" s="41"/>
      <c r="F216" s="227" t="s">
        <v>361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158</v>
      </c>
      <c r="AU216" s="18" t="s">
        <v>84</v>
      </c>
    </row>
    <row r="217" s="13" customFormat="1">
      <c r="A217" s="13"/>
      <c r="B217" s="236"/>
      <c r="C217" s="237"/>
      <c r="D217" s="226" t="s">
        <v>228</v>
      </c>
      <c r="E217" s="238" t="s">
        <v>19</v>
      </c>
      <c r="F217" s="239" t="s">
        <v>1732</v>
      </c>
      <c r="G217" s="237"/>
      <c r="H217" s="238" t="s">
        <v>19</v>
      </c>
      <c r="I217" s="240"/>
      <c r="J217" s="237"/>
      <c r="K217" s="237"/>
      <c r="L217" s="241"/>
      <c r="M217" s="242"/>
      <c r="N217" s="243"/>
      <c r="O217" s="243"/>
      <c r="P217" s="243"/>
      <c r="Q217" s="243"/>
      <c r="R217" s="243"/>
      <c r="S217" s="243"/>
      <c r="T217" s="24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45" t="s">
        <v>228</v>
      </c>
      <c r="AU217" s="245" t="s">
        <v>84</v>
      </c>
      <c r="AV217" s="13" t="s">
        <v>82</v>
      </c>
      <c r="AW217" s="13" t="s">
        <v>37</v>
      </c>
      <c r="AX217" s="13" t="s">
        <v>75</v>
      </c>
      <c r="AY217" s="245" t="s">
        <v>137</v>
      </c>
    </row>
    <row r="218" s="14" customFormat="1">
      <c r="A218" s="14"/>
      <c r="B218" s="246"/>
      <c r="C218" s="247"/>
      <c r="D218" s="226" t="s">
        <v>228</v>
      </c>
      <c r="E218" s="248" t="s">
        <v>19</v>
      </c>
      <c r="F218" s="249" t="s">
        <v>420</v>
      </c>
      <c r="G218" s="247"/>
      <c r="H218" s="250">
        <v>41</v>
      </c>
      <c r="I218" s="251"/>
      <c r="J218" s="247"/>
      <c r="K218" s="247"/>
      <c r="L218" s="252"/>
      <c r="M218" s="253"/>
      <c r="N218" s="254"/>
      <c r="O218" s="254"/>
      <c r="P218" s="254"/>
      <c r="Q218" s="254"/>
      <c r="R218" s="254"/>
      <c r="S218" s="254"/>
      <c r="T218" s="25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6" t="s">
        <v>228</v>
      </c>
      <c r="AU218" s="256" t="s">
        <v>84</v>
      </c>
      <c r="AV218" s="14" t="s">
        <v>84</v>
      </c>
      <c r="AW218" s="14" t="s">
        <v>37</v>
      </c>
      <c r="AX218" s="14" t="s">
        <v>75</v>
      </c>
      <c r="AY218" s="256" t="s">
        <v>137</v>
      </c>
    </row>
    <row r="219" s="13" customFormat="1">
      <c r="A219" s="13"/>
      <c r="B219" s="236"/>
      <c r="C219" s="237"/>
      <c r="D219" s="226" t="s">
        <v>228</v>
      </c>
      <c r="E219" s="238" t="s">
        <v>19</v>
      </c>
      <c r="F219" s="239" t="s">
        <v>1726</v>
      </c>
      <c r="G219" s="237"/>
      <c r="H219" s="238" t="s">
        <v>19</v>
      </c>
      <c r="I219" s="240"/>
      <c r="J219" s="237"/>
      <c r="K219" s="237"/>
      <c r="L219" s="241"/>
      <c r="M219" s="242"/>
      <c r="N219" s="243"/>
      <c r="O219" s="243"/>
      <c r="P219" s="243"/>
      <c r="Q219" s="243"/>
      <c r="R219" s="243"/>
      <c r="S219" s="243"/>
      <c r="T219" s="24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5" t="s">
        <v>228</v>
      </c>
      <c r="AU219" s="245" t="s">
        <v>84</v>
      </c>
      <c r="AV219" s="13" t="s">
        <v>82</v>
      </c>
      <c r="AW219" s="13" t="s">
        <v>37</v>
      </c>
      <c r="AX219" s="13" t="s">
        <v>75</v>
      </c>
      <c r="AY219" s="245" t="s">
        <v>137</v>
      </c>
    </row>
    <row r="220" s="14" customFormat="1">
      <c r="A220" s="14"/>
      <c r="B220" s="246"/>
      <c r="C220" s="247"/>
      <c r="D220" s="226" t="s">
        <v>228</v>
      </c>
      <c r="E220" s="248" t="s">
        <v>19</v>
      </c>
      <c r="F220" s="249" t="s">
        <v>75</v>
      </c>
      <c r="G220" s="247"/>
      <c r="H220" s="250">
        <v>0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228</v>
      </c>
      <c r="AU220" s="256" t="s">
        <v>84</v>
      </c>
      <c r="AV220" s="14" t="s">
        <v>84</v>
      </c>
      <c r="AW220" s="14" t="s">
        <v>37</v>
      </c>
      <c r="AX220" s="14" t="s">
        <v>75</v>
      </c>
      <c r="AY220" s="256" t="s">
        <v>137</v>
      </c>
    </row>
    <row r="221" s="15" customFormat="1">
      <c r="A221" s="15"/>
      <c r="B221" s="257"/>
      <c r="C221" s="258"/>
      <c r="D221" s="226" t="s">
        <v>228</v>
      </c>
      <c r="E221" s="259" t="s">
        <v>19</v>
      </c>
      <c r="F221" s="260" t="s">
        <v>237</v>
      </c>
      <c r="G221" s="258"/>
      <c r="H221" s="261">
        <v>41</v>
      </c>
      <c r="I221" s="262"/>
      <c r="J221" s="258"/>
      <c r="K221" s="258"/>
      <c r="L221" s="263"/>
      <c r="M221" s="264"/>
      <c r="N221" s="265"/>
      <c r="O221" s="265"/>
      <c r="P221" s="265"/>
      <c r="Q221" s="265"/>
      <c r="R221" s="265"/>
      <c r="S221" s="265"/>
      <c r="T221" s="266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67" t="s">
        <v>228</v>
      </c>
      <c r="AU221" s="267" t="s">
        <v>84</v>
      </c>
      <c r="AV221" s="15" t="s">
        <v>155</v>
      </c>
      <c r="AW221" s="15" t="s">
        <v>37</v>
      </c>
      <c r="AX221" s="15" t="s">
        <v>82</v>
      </c>
      <c r="AY221" s="267" t="s">
        <v>137</v>
      </c>
    </row>
    <row r="222" s="2" customFormat="1" ht="49.05" customHeight="1">
      <c r="A222" s="39"/>
      <c r="B222" s="40"/>
      <c r="C222" s="213" t="s">
        <v>362</v>
      </c>
      <c r="D222" s="213" t="s">
        <v>140</v>
      </c>
      <c r="E222" s="214" t="s">
        <v>363</v>
      </c>
      <c r="F222" s="215" t="s">
        <v>364</v>
      </c>
      <c r="G222" s="216" t="s">
        <v>226</v>
      </c>
      <c r="H222" s="217">
        <v>78</v>
      </c>
      <c r="I222" s="218"/>
      <c r="J222" s="219">
        <f>ROUND(I222*H222,2)</f>
        <v>0</v>
      </c>
      <c r="K222" s="215" t="s">
        <v>282</v>
      </c>
      <c r="L222" s="45"/>
      <c r="M222" s="220" t="s">
        <v>19</v>
      </c>
      <c r="N222" s="221" t="s">
        <v>46</v>
      </c>
      <c r="O222" s="85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24" t="s">
        <v>189</v>
      </c>
      <c r="AT222" s="224" t="s">
        <v>140</v>
      </c>
      <c r="AU222" s="224" t="s">
        <v>84</v>
      </c>
      <c r="AY222" s="18" t="s">
        <v>137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8" t="s">
        <v>82</v>
      </c>
      <c r="BK222" s="225">
        <f>ROUND(I222*H222,2)</f>
        <v>0</v>
      </c>
      <c r="BL222" s="18" t="s">
        <v>189</v>
      </c>
      <c r="BM222" s="224" t="s">
        <v>365</v>
      </c>
    </row>
    <row r="223" s="2" customFormat="1">
      <c r="A223" s="39"/>
      <c r="B223" s="40"/>
      <c r="C223" s="41"/>
      <c r="D223" s="268" t="s">
        <v>284</v>
      </c>
      <c r="E223" s="41"/>
      <c r="F223" s="269" t="s">
        <v>366</v>
      </c>
      <c r="G223" s="41"/>
      <c r="H223" s="41"/>
      <c r="I223" s="228"/>
      <c r="J223" s="41"/>
      <c r="K223" s="41"/>
      <c r="L223" s="45"/>
      <c r="M223" s="229"/>
      <c r="N223" s="230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284</v>
      </c>
      <c r="AU223" s="18" t="s">
        <v>84</v>
      </c>
    </row>
    <row r="224" s="2" customFormat="1">
      <c r="A224" s="39"/>
      <c r="B224" s="40"/>
      <c r="C224" s="41"/>
      <c r="D224" s="226" t="s">
        <v>158</v>
      </c>
      <c r="E224" s="41"/>
      <c r="F224" s="227" t="s">
        <v>367</v>
      </c>
      <c r="G224" s="41"/>
      <c r="H224" s="41"/>
      <c r="I224" s="228"/>
      <c r="J224" s="41"/>
      <c r="K224" s="41"/>
      <c r="L224" s="45"/>
      <c r="M224" s="229"/>
      <c r="N224" s="230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158</v>
      </c>
      <c r="AU224" s="18" t="s">
        <v>84</v>
      </c>
    </row>
    <row r="225" s="2" customFormat="1" ht="90" customHeight="1">
      <c r="A225" s="39"/>
      <c r="B225" s="40"/>
      <c r="C225" s="270" t="s">
        <v>368</v>
      </c>
      <c r="D225" s="270" t="s">
        <v>286</v>
      </c>
      <c r="E225" s="271" t="s">
        <v>369</v>
      </c>
      <c r="F225" s="272" t="s">
        <v>370</v>
      </c>
      <c r="G225" s="273" t="s">
        <v>226</v>
      </c>
      <c r="H225" s="274">
        <v>5</v>
      </c>
      <c r="I225" s="275"/>
      <c r="J225" s="276">
        <f>ROUND(I225*H225,2)</f>
        <v>0</v>
      </c>
      <c r="K225" s="272" t="s">
        <v>19</v>
      </c>
      <c r="L225" s="277"/>
      <c r="M225" s="278" t="s">
        <v>19</v>
      </c>
      <c r="N225" s="279" t="s">
        <v>46</v>
      </c>
      <c r="O225" s="85"/>
      <c r="P225" s="222">
        <f>O225*H225</f>
        <v>0</v>
      </c>
      <c r="Q225" s="222">
        <v>0.001</v>
      </c>
      <c r="R225" s="222">
        <f>Q225*H225</f>
        <v>0.0050000000000000001</v>
      </c>
      <c r="S225" s="222">
        <v>0</v>
      </c>
      <c r="T225" s="223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24" t="s">
        <v>289</v>
      </c>
      <c r="AT225" s="224" t="s">
        <v>286</v>
      </c>
      <c r="AU225" s="224" t="s">
        <v>84</v>
      </c>
      <c r="AY225" s="18" t="s">
        <v>137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8" t="s">
        <v>82</v>
      </c>
      <c r="BK225" s="225">
        <f>ROUND(I225*H225,2)</f>
        <v>0</v>
      </c>
      <c r="BL225" s="18" t="s">
        <v>189</v>
      </c>
      <c r="BM225" s="224" t="s">
        <v>371</v>
      </c>
    </row>
    <row r="226" s="13" customFormat="1">
      <c r="A226" s="13"/>
      <c r="B226" s="236"/>
      <c r="C226" s="237"/>
      <c r="D226" s="226" t="s">
        <v>228</v>
      </c>
      <c r="E226" s="238" t="s">
        <v>19</v>
      </c>
      <c r="F226" s="239" t="s">
        <v>1732</v>
      </c>
      <c r="G226" s="237"/>
      <c r="H226" s="238" t="s">
        <v>19</v>
      </c>
      <c r="I226" s="240"/>
      <c r="J226" s="237"/>
      <c r="K226" s="237"/>
      <c r="L226" s="241"/>
      <c r="M226" s="242"/>
      <c r="N226" s="243"/>
      <c r="O226" s="243"/>
      <c r="P226" s="243"/>
      <c r="Q226" s="243"/>
      <c r="R226" s="243"/>
      <c r="S226" s="243"/>
      <c r="T226" s="24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5" t="s">
        <v>228</v>
      </c>
      <c r="AU226" s="245" t="s">
        <v>84</v>
      </c>
      <c r="AV226" s="13" t="s">
        <v>82</v>
      </c>
      <c r="AW226" s="13" t="s">
        <v>37</v>
      </c>
      <c r="AX226" s="13" t="s">
        <v>75</v>
      </c>
      <c r="AY226" s="245" t="s">
        <v>137</v>
      </c>
    </row>
    <row r="227" s="14" customFormat="1">
      <c r="A227" s="14"/>
      <c r="B227" s="246"/>
      <c r="C227" s="247"/>
      <c r="D227" s="226" t="s">
        <v>228</v>
      </c>
      <c r="E227" s="248" t="s">
        <v>19</v>
      </c>
      <c r="F227" s="249" t="s">
        <v>84</v>
      </c>
      <c r="G227" s="247"/>
      <c r="H227" s="250">
        <v>2</v>
      </c>
      <c r="I227" s="251"/>
      <c r="J227" s="247"/>
      <c r="K227" s="247"/>
      <c r="L227" s="252"/>
      <c r="M227" s="253"/>
      <c r="N227" s="254"/>
      <c r="O227" s="254"/>
      <c r="P227" s="254"/>
      <c r="Q227" s="254"/>
      <c r="R227" s="254"/>
      <c r="S227" s="254"/>
      <c r="T227" s="25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6" t="s">
        <v>228</v>
      </c>
      <c r="AU227" s="256" t="s">
        <v>84</v>
      </c>
      <c r="AV227" s="14" t="s">
        <v>84</v>
      </c>
      <c r="AW227" s="14" t="s">
        <v>37</v>
      </c>
      <c r="AX227" s="14" t="s">
        <v>75</v>
      </c>
      <c r="AY227" s="256" t="s">
        <v>137</v>
      </c>
    </row>
    <row r="228" s="13" customFormat="1">
      <c r="A228" s="13"/>
      <c r="B228" s="236"/>
      <c r="C228" s="237"/>
      <c r="D228" s="226" t="s">
        <v>228</v>
      </c>
      <c r="E228" s="238" t="s">
        <v>19</v>
      </c>
      <c r="F228" s="239" t="s">
        <v>1745</v>
      </c>
      <c r="G228" s="237"/>
      <c r="H228" s="238" t="s">
        <v>19</v>
      </c>
      <c r="I228" s="240"/>
      <c r="J228" s="237"/>
      <c r="K228" s="237"/>
      <c r="L228" s="241"/>
      <c r="M228" s="242"/>
      <c r="N228" s="243"/>
      <c r="O228" s="243"/>
      <c r="P228" s="243"/>
      <c r="Q228" s="243"/>
      <c r="R228" s="243"/>
      <c r="S228" s="243"/>
      <c r="T228" s="24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5" t="s">
        <v>228</v>
      </c>
      <c r="AU228" s="245" t="s">
        <v>84</v>
      </c>
      <c r="AV228" s="13" t="s">
        <v>82</v>
      </c>
      <c r="AW228" s="13" t="s">
        <v>37</v>
      </c>
      <c r="AX228" s="13" t="s">
        <v>75</v>
      </c>
      <c r="AY228" s="245" t="s">
        <v>137</v>
      </c>
    </row>
    <row r="229" s="14" customFormat="1">
      <c r="A229" s="14"/>
      <c r="B229" s="246"/>
      <c r="C229" s="247"/>
      <c r="D229" s="226" t="s">
        <v>228</v>
      </c>
      <c r="E229" s="248" t="s">
        <v>19</v>
      </c>
      <c r="F229" s="249" t="s">
        <v>151</v>
      </c>
      <c r="G229" s="247"/>
      <c r="H229" s="250">
        <v>3</v>
      </c>
      <c r="I229" s="251"/>
      <c r="J229" s="247"/>
      <c r="K229" s="247"/>
      <c r="L229" s="252"/>
      <c r="M229" s="253"/>
      <c r="N229" s="254"/>
      <c r="O229" s="254"/>
      <c r="P229" s="254"/>
      <c r="Q229" s="254"/>
      <c r="R229" s="254"/>
      <c r="S229" s="254"/>
      <c r="T229" s="25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6" t="s">
        <v>228</v>
      </c>
      <c r="AU229" s="256" t="s">
        <v>84</v>
      </c>
      <c r="AV229" s="14" t="s">
        <v>84</v>
      </c>
      <c r="AW229" s="14" t="s">
        <v>37</v>
      </c>
      <c r="AX229" s="14" t="s">
        <v>75</v>
      </c>
      <c r="AY229" s="256" t="s">
        <v>137</v>
      </c>
    </row>
    <row r="230" s="15" customFormat="1">
      <c r="A230" s="15"/>
      <c r="B230" s="257"/>
      <c r="C230" s="258"/>
      <c r="D230" s="226" t="s">
        <v>228</v>
      </c>
      <c r="E230" s="259" t="s">
        <v>19</v>
      </c>
      <c r="F230" s="260" t="s">
        <v>237</v>
      </c>
      <c r="G230" s="258"/>
      <c r="H230" s="261">
        <v>5</v>
      </c>
      <c r="I230" s="262"/>
      <c r="J230" s="258"/>
      <c r="K230" s="258"/>
      <c r="L230" s="263"/>
      <c r="M230" s="264"/>
      <c r="N230" s="265"/>
      <c r="O230" s="265"/>
      <c r="P230" s="265"/>
      <c r="Q230" s="265"/>
      <c r="R230" s="265"/>
      <c r="S230" s="265"/>
      <c r="T230" s="26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67" t="s">
        <v>228</v>
      </c>
      <c r="AU230" s="267" t="s">
        <v>84</v>
      </c>
      <c r="AV230" s="15" t="s">
        <v>155</v>
      </c>
      <c r="AW230" s="15" t="s">
        <v>37</v>
      </c>
      <c r="AX230" s="15" t="s">
        <v>82</v>
      </c>
      <c r="AY230" s="267" t="s">
        <v>137</v>
      </c>
    </row>
    <row r="231" s="2" customFormat="1" ht="90" customHeight="1">
      <c r="A231" s="39"/>
      <c r="B231" s="40"/>
      <c r="C231" s="270" t="s">
        <v>372</v>
      </c>
      <c r="D231" s="270" t="s">
        <v>286</v>
      </c>
      <c r="E231" s="271" t="s">
        <v>373</v>
      </c>
      <c r="F231" s="272" t="s">
        <v>374</v>
      </c>
      <c r="G231" s="273" t="s">
        <v>226</v>
      </c>
      <c r="H231" s="274">
        <v>3</v>
      </c>
      <c r="I231" s="275"/>
      <c r="J231" s="276">
        <f>ROUND(I231*H231,2)</f>
        <v>0</v>
      </c>
      <c r="K231" s="272" t="s">
        <v>19</v>
      </c>
      <c r="L231" s="277"/>
      <c r="M231" s="278" t="s">
        <v>19</v>
      </c>
      <c r="N231" s="279" t="s">
        <v>46</v>
      </c>
      <c r="O231" s="85"/>
      <c r="P231" s="222">
        <f>O231*H231</f>
        <v>0</v>
      </c>
      <c r="Q231" s="222">
        <v>0.001</v>
      </c>
      <c r="R231" s="222">
        <f>Q231*H231</f>
        <v>0.0030000000000000001</v>
      </c>
      <c r="S231" s="222">
        <v>0</v>
      </c>
      <c r="T231" s="223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24" t="s">
        <v>289</v>
      </c>
      <c r="AT231" s="224" t="s">
        <v>286</v>
      </c>
      <c r="AU231" s="224" t="s">
        <v>84</v>
      </c>
      <c r="AY231" s="18" t="s">
        <v>137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8" t="s">
        <v>82</v>
      </c>
      <c r="BK231" s="225">
        <f>ROUND(I231*H231,2)</f>
        <v>0</v>
      </c>
      <c r="BL231" s="18" t="s">
        <v>189</v>
      </c>
      <c r="BM231" s="224" t="s">
        <v>375</v>
      </c>
    </row>
    <row r="232" s="13" customFormat="1">
      <c r="A232" s="13"/>
      <c r="B232" s="236"/>
      <c r="C232" s="237"/>
      <c r="D232" s="226" t="s">
        <v>228</v>
      </c>
      <c r="E232" s="238" t="s">
        <v>19</v>
      </c>
      <c r="F232" s="239" t="s">
        <v>1732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228</v>
      </c>
      <c r="AU232" s="245" t="s">
        <v>84</v>
      </c>
      <c r="AV232" s="13" t="s">
        <v>82</v>
      </c>
      <c r="AW232" s="13" t="s">
        <v>37</v>
      </c>
      <c r="AX232" s="13" t="s">
        <v>75</v>
      </c>
      <c r="AY232" s="245" t="s">
        <v>137</v>
      </c>
    </row>
    <row r="233" s="14" customFormat="1">
      <c r="A233" s="14"/>
      <c r="B233" s="246"/>
      <c r="C233" s="247"/>
      <c r="D233" s="226" t="s">
        <v>228</v>
      </c>
      <c r="E233" s="248" t="s">
        <v>19</v>
      </c>
      <c r="F233" s="249" t="s">
        <v>84</v>
      </c>
      <c r="G233" s="247"/>
      <c r="H233" s="250">
        <v>2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228</v>
      </c>
      <c r="AU233" s="256" t="s">
        <v>84</v>
      </c>
      <c r="AV233" s="14" t="s">
        <v>84</v>
      </c>
      <c r="AW233" s="14" t="s">
        <v>37</v>
      </c>
      <c r="AX233" s="14" t="s">
        <v>75</v>
      </c>
      <c r="AY233" s="256" t="s">
        <v>137</v>
      </c>
    </row>
    <row r="234" s="13" customFormat="1">
      <c r="A234" s="13"/>
      <c r="B234" s="236"/>
      <c r="C234" s="237"/>
      <c r="D234" s="226" t="s">
        <v>228</v>
      </c>
      <c r="E234" s="238" t="s">
        <v>19</v>
      </c>
      <c r="F234" s="239" t="s">
        <v>1745</v>
      </c>
      <c r="G234" s="237"/>
      <c r="H234" s="238" t="s">
        <v>19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228</v>
      </c>
      <c r="AU234" s="245" t="s">
        <v>84</v>
      </c>
      <c r="AV234" s="13" t="s">
        <v>82</v>
      </c>
      <c r="AW234" s="13" t="s">
        <v>37</v>
      </c>
      <c r="AX234" s="13" t="s">
        <v>75</v>
      </c>
      <c r="AY234" s="245" t="s">
        <v>137</v>
      </c>
    </row>
    <row r="235" s="14" customFormat="1">
      <c r="A235" s="14"/>
      <c r="B235" s="246"/>
      <c r="C235" s="247"/>
      <c r="D235" s="226" t="s">
        <v>228</v>
      </c>
      <c r="E235" s="248" t="s">
        <v>19</v>
      </c>
      <c r="F235" s="249" t="s">
        <v>82</v>
      </c>
      <c r="G235" s="247"/>
      <c r="H235" s="250">
        <v>1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228</v>
      </c>
      <c r="AU235" s="256" t="s">
        <v>84</v>
      </c>
      <c r="AV235" s="14" t="s">
        <v>84</v>
      </c>
      <c r="AW235" s="14" t="s">
        <v>37</v>
      </c>
      <c r="AX235" s="14" t="s">
        <v>75</v>
      </c>
      <c r="AY235" s="256" t="s">
        <v>137</v>
      </c>
    </row>
    <row r="236" s="15" customFormat="1">
      <c r="A236" s="15"/>
      <c r="B236" s="257"/>
      <c r="C236" s="258"/>
      <c r="D236" s="226" t="s">
        <v>228</v>
      </c>
      <c r="E236" s="259" t="s">
        <v>19</v>
      </c>
      <c r="F236" s="260" t="s">
        <v>237</v>
      </c>
      <c r="G236" s="258"/>
      <c r="H236" s="261">
        <v>3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228</v>
      </c>
      <c r="AU236" s="267" t="s">
        <v>84</v>
      </c>
      <c r="AV236" s="15" t="s">
        <v>155</v>
      </c>
      <c r="AW236" s="15" t="s">
        <v>37</v>
      </c>
      <c r="AX236" s="15" t="s">
        <v>82</v>
      </c>
      <c r="AY236" s="267" t="s">
        <v>137</v>
      </c>
    </row>
    <row r="237" s="2" customFormat="1" ht="78" customHeight="1">
      <c r="A237" s="39"/>
      <c r="B237" s="40"/>
      <c r="C237" s="270" t="s">
        <v>376</v>
      </c>
      <c r="D237" s="270" t="s">
        <v>286</v>
      </c>
      <c r="E237" s="271" t="s">
        <v>377</v>
      </c>
      <c r="F237" s="272" t="s">
        <v>378</v>
      </c>
      <c r="G237" s="273" t="s">
        <v>226</v>
      </c>
      <c r="H237" s="274">
        <v>3</v>
      </c>
      <c r="I237" s="275"/>
      <c r="J237" s="276">
        <f>ROUND(I237*H237,2)</f>
        <v>0</v>
      </c>
      <c r="K237" s="272" t="s">
        <v>19</v>
      </c>
      <c r="L237" s="277"/>
      <c r="M237" s="278" t="s">
        <v>19</v>
      </c>
      <c r="N237" s="279" t="s">
        <v>46</v>
      </c>
      <c r="O237" s="85"/>
      <c r="P237" s="222">
        <f>O237*H237</f>
        <v>0</v>
      </c>
      <c r="Q237" s="222">
        <v>0.001</v>
      </c>
      <c r="R237" s="222">
        <f>Q237*H237</f>
        <v>0.0030000000000000001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289</v>
      </c>
      <c r="AT237" s="224" t="s">
        <v>286</v>
      </c>
      <c r="AU237" s="224" t="s">
        <v>84</v>
      </c>
      <c r="AY237" s="18" t="s">
        <v>137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82</v>
      </c>
      <c r="BK237" s="225">
        <f>ROUND(I237*H237,2)</f>
        <v>0</v>
      </c>
      <c r="BL237" s="18" t="s">
        <v>189</v>
      </c>
      <c r="BM237" s="224" t="s">
        <v>379</v>
      </c>
    </row>
    <row r="238" s="13" customFormat="1">
      <c r="A238" s="13"/>
      <c r="B238" s="236"/>
      <c r="C238" s="237"/>
      <c r="D238" s="226" t="s">
        <v>228</v>
      </c>
      <c r="E238" s="238" t="s">
        <v>19</v>
      </c>
      <c r="F238" s="239" t="s">
        <v>1732</v>
      </c>
      <c r="G238" s="237"/>
      <c r="H238" s="238" t="s">
        <v>19</v>
      </c>
      <c r="I238" s="240"/>
      <c r="J238" s="237"/>
      <c r="K238" s="237"/>
      <c r="L238" s="241"/>
      <c r="M238" s="242"/>
      <c r="N238" s="243"/>
      <c r="O238" s="243"/>
      <c r="P238" s="243"/>
      <c r="Q238" s="243"/>
      <c r="R238" s="243"/>
      <c r="S238" s="243"/>
      <c r="T238" s="24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5" t="s">
        <v>228</v>
      </c>
      <c r="AU238" s="245" t="s">
        <v>84</v>
      </c>
      <c r="AV238" s="13" t="s">
        <v>82</v>
      </c>
      <c r="AW238" s="13" t="s">
        <v>37</v>
      </c>
      <c r="AX238" s="13" t="s">
        <v>75</v>
      </c>
      <c r="AY238" s="245" t="s">
        <v>137</v>
      </c>
    </row>
    <row r="239" s="14" customFormat="1">
      <c r="A239" s="14"/>
      <c r="B239" s="246"/>
      <c r="C239" s="247"/>
      <c r="D239" s="226" t="s">
        <v>228</v>
      </c>
      <c r="E239" s="248" t="s">
        <v>19</v>
      </c>
      <c r="F239" s="249" t="s">
        <v>82</v>
      </c>
      <c r="G239" s="247"/>
      <c r="H239" s="250">
        <v>1</v>
      </c>
      <c r="I239" s="251"/>
      <c r="J239" s="247"/>
      <c r="K239" s="247"/>
      <c r="L239" s="252"/>
      <c r="M239" s="253"/>
      <c r="N239" s="254"/>
      <c r="O239" s="254"/>
      <c r="P239" s="254"/>
      <c r="Q239" s="254"/>
      <c r="R239" s="254"/>
      <c r="S239" s="254"/>
      <c r="T239" s="25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6" t="s">
        <v>228</v>
      </c>
      <c r="AU239" s="256" t="s">
        <v>84</v>
      </c>
      <c r="AV239" s="14" t="s">
        <v>84</v>
      </c>
      <c r="AW239" s="14" t="s">
        <v>37</v>
      </c>
      <c r="AX239" s="14" t="s">
        <v>75</v>
      </c>
      <c r="AY239" s="256" t="s">
        <v>137</v>
      </c>
    </row>
    <row r="240" s="13" customFormat="1">
      <c r="A240" s="13"/>
      <c r="B240" s="236"/>
      <c r="C240" s="237"/>
      <c r="D240" s="226" t="s">
        <v>228</v>
      </c>
      <c r="E240" s="238" t="s">
        <v>19</v>
      </c>
      <c r="F240" s="239" t="s">
        <v>1745</v>
      </c>
      <c r="G240" s="237"/>
      <c r="H240" s="238" t="s">
        <v>19</v>
      </c>
      <c r="I240" s="240"/>
      <c r="J240" s="237"/>
      <c r="K240" s="237"/>
      <c r="L240" s="241"/>
      <c r="M240" s="242"/>
      <c r="N240" s="243"/>
      <c r="O240" s="243"/>
      <c r="P240" s="243"/>
      <c r="Q240" s="243"/>
      <c r="R240" s="243"/>
      <c r="S240" s="243"/>
      <c r="T240" s="244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5" t="s">
        <v>228</v>
      </c>
      <c r="AU240" s="245" t="s">
        <v>84</v>
      </c>
      <c r="AV240" s="13" t="s">
        <v>82</v>
      </c>
      <c r="AW240" s="13" t="s">
        <v>37</v>
      </c>
      <c r="AX240" s="13" t="s">
        <v>75</v>
      </c>
      <c r="AY240" s="245" t="s">
        <v>137</v>
      </c>
    </row>
    <row r="241" s="14" customFormat="1">
      <c r="A241" s="14"/>
      <c r="B241" s="246"/>
      <c r="C241" s="247"/>
      <c r="D241" s="226" t="s">
        <v>228</v>
      </c>
      <c r="E241" s="248" t="s">
        <v>19</v>
      </c>
      <c r="F241" s="249" t="s">
        <v>84</v>
      </c>
      <c r="G241" s="247"/>
      <c r="H241" s="250">
        <v>2</v>
      </c>
      <c r="I241" s="251"/>
      <c r="J241" s="247"/>
      <c r="K241" s="247"/>
      <c r="L241" s="252"/>
      <c r="M241" s="253"/>
      <c r="N241" s="254"/>
      <c r="O241" s="254"/>
      <c r="P241" s="254"/>
      <c r="Q241" s="254"/>
      <c r="R241" s="254"/>
      <c r="S241" s="254"/>
      <c r="T241" s="25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6" t="s">
        <v>228</v>
      </c>
      <c r="AU241" s="256" t="s">
        <v>84</v>
      </c>
      <c r="AV241" s="14" t="s">
        <v>84</v>
      </c>
      <c r="AW241" s="14" t="s">
        <v>37</v>
      </c>
      <c r="AX241" s="14" t="s">
        <v>75</v>
      </c>
      <c r="AY241" s="256" t="s">
        <v>137</v>
      </c>
    </row>
    <row r="242" s="15" customFormat="1">
      <c r="A242" s="15"/>
      <c r="B242" s="257"/>
      <c r="C242" s="258"/>
      <c r="D242" s="226" t="s">
        <v>228</v>
      </c>
      <c r="E242" s="259" t="s">
        <v>19</v>
      </c>
      <c r="F242" s="260" t="s">
        <v>237</v>
      </c>
      <c r="G242" s="258"/>
      <c r="H242" s="261">
        <v>3</v>
      </c>
      <c r="I242" s="262"/>
      <c r="J242" s="258"/>
      <c r="K242" s="258"/>
      <c r="L242" s="263"/>
      <c r="M242" s="264"/>
      <c r="N242" s="265"/>
      <c r="O242" s="265"/>
      <c r="P242" s="265"/>
      <c r="Q242" s="265"/>
      <c r="R242" s="265"/>
      <c r="S242" s="265"/>
      <c r="T242" s="266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7" t="s">
        <v>228</v>
      </c>
      <c r="AU242" s="267" t="s">
        <v>84</v>
      </c>
      <c r="AV242" s="15" t="s">
        <v>155</v>
      </c>
      <c r="AW242" s="15" t="s">
        <v>37</v>
      </c>
      <c r="AX242" s="15" t="s">
        <v>82</v>
      </c>
      <c r="AY242" s="267" t="s">
        <v>137</v>
      </c>
    </row>
    <row r="243" s="2" customFormat="1" ht="78" customHeight="1">
      <c r="A243" s="39"/>
      <c r="B243" s="40"/>
      <c r="C243" s="270" t="s">
        <v>289</v>
      </c>
      <c r="D243" s="270" t="s">
        <v>286</v>
      </c>
      <c r="E243" s="271" t="s">
        <v>384</v>
      </c>
      <c r="F243" s="272" t="s">
        <v>385</v>
      </c>
      <c r="G243" s="273" t="s">
        <v>226</v>
      </c>
      <c r="H243" s="274">
        <v>2</v>
      </c>
      <c r="I243" s="275"/>
      <c r="J243" s="276">
        <f>ROUND(I243*H243,2)</f>
        <v>0</v>
      </c>
      <c r="K243" s="272" t="s">
        <v>19</v>
      </c>
      <c r="L243" s="277"/>
      <c r="M243" s="278" t="s">
        <v>19</v>
      </c>
      <c r="N243" s="279" t="s">
        <v>46</v>
      </c>
      <c r="O243" s="85"/>
      <c r="P243" s="222">
        <f>O243*H243</f>
        <v>0</v>
      </c>
      <c r="Q243" s="222">
        <v>0.001</v>
      </c>
      <c r="R243" s="222">
        <f>Q243*H243</f>
        <v>0.002</v>
      </c>
      <c r="S243" s="222">
        <v>0</v>
      </c>
      <c r="T243" s="223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24" t="s">
        <v>289</v>
      </c>
      <c r="AT243" s="224" t="s">
        <v>286</v>
      </c>
      <c r="AU243" s="224" t="s">
        <v>84</v>
      </c>
      <c r="AY243" s="18" t="s">
        <v>137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8" t="s">
        <v>82</v>
      </c>
      <c r="BK243" s="225">
        <f>ROUND(I243*H243,2)</f>
        <v>0</v>
      </c>
      <c r="BL243" s="18" t="s">
        <v>189</v>
      </c>
      <c r="BM243" s="224" t="s">
        <v>386</v>
      </c>
    </row>
    <row r="244" s="13" customFormat="1">
      <c r="A244" s="13"/>
      <c r="B244" s="236"/>
      <c r="C244" s="237"/>
      <c r="D244" s="226" t="s">
        <v>228</v>
      </c>
      <c r="E244" s="238" t="s">
        <v>19</v>
      </c>
      <c r="F244" s="239" t="s">
        <v>1732</v>
      </c>
      <c r="G244" s="237"/>
      <c r="H244" s="238" t="s">
        <v>19</v>
      </c>
      <c r="I244" s="240"/>
      <c r="J244" s="237"/>
      <c r="K244" s="237"/>
      <c r="L244" s="241"/>
      <c r="M244" s="242"/>
      <c r="N244" s="243"/>
      <c r="O244" s="243"/>
      <c r="P244" s="243"/>
      <c r="Q244" s="243"/>
      <c r="R244" s="243"/>
      <c r="S244" s="243"/>
      <c r="T244" s="24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5" t="s">
        <v>228</v>
      </c>
      <c r="AU244" s="245" t="s">
        <v>84</v>
      </c>
      <c r="AV244" s="13" t="s">
        <v>82</v>
      </c>
      <c r="AW244" s="13" t="s">
        <v>37</v>
      </c>
      <c r="AX244" s="13" t="s">
        <v>75</v>
      </c>
      <c r="AY244" s="245" t="s">
        <v>137</v>
      </c>
    </row>
    <row r="245" s="14" customFormat="1">
      <c r="A245" s="14"/>
      <c r="B245" s="246"/>
      <c r="C245" s="247"/>
      <c r="D245" s="226" t="s">
        <v>228</v>
      </c>
      <c r="E245" s="248" t="s">
        <v>19</v>
      </c>
      <c r="F245" s="249" t="s">
        <v>82</v>
      </c>
      <c r="G245" s="247"/>
      <c r="H245" s="250">
        <v>1</v>
      </c>
      <c r="I245" s="251"/>
      <c r="J245" s="247"/>
      <c r="K245" s="247"/>
      <c r="L245" s="252"/>
      <c r="M245" s="253"/>
      <c r="N245" s="254"/>
      <c r="O245" s="254"/>
      <c r="P245" s="254"/>
      <c r="Q245" s="254"/>
      <c r="R245" s="254"/>
      <c r="S245" s="254"/>
      <c r="T245" s="25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56" t="s">
        <v>228</v>
      </c>
      <c r="AU245" s="256" t="s">
        <v>84</v>
      </c>
      <c r="AV245" s="14" t="s">
        <v>84</v>
      </c>
      <c r="AW245" s="14" t="s">
        <v>37</v>
      </c>
      <c r="AX245" s="14" t="s">
        <v>75</v>
      </c>
      <c r="AY245" s="256" t="s">
        <v>137</v>
      </c>
    </row>
    <row r="246" s="13" customFormat="1">
      <c r="A246" s="13"/>
      <c r="B246" s="236"/>
      <c r="C246" s="237"/>
      <c r="D246" s="226" t="s">
        <v>228</v>
      </c>
      <c r="E246" s="238" t="s">
        <v>19</v>
      </c>
      <c r="F246" s="239" t="s">
        <v>1745</v>
      </c>
      <c r="G246" s="237"/>
      <c r="H246" s="238" t="s">
        <v>19</v>
      </c>
      <c r="I246" s="240"/>
      <c r="J246" s="237"/>
      <c r="K246" s="237"/>
      <c r="L246" s="241"/>
      <c r="M246" s="242"/>
      <c r="N246" s="243"/>
      <c r="O246" s="243"/>
      <c r="P246" s="243"/>
      <c r="Q246" s="243"/>
      <c r="R246" s="243"/>
      <c r="S246" s="243"/>
      <c r="T246" s="24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5" t="s">
        <v>228</v>
      </c>
      <c r="AU246" s="245" t="s">
        <v>84</v>
      </c>
      <c r="AV246" s="13" t="s">
        <v>82</v>
      </c>
      <c r="AW246" s="13" t="s">
        <v>37</v>
      </c>
      <c r="AX246" s="13" t="s">
        <v>75</v>
      </c>
      <c r="AY246" s="245" t="s">
        <v>137</v>
      </c>
    </row>
    <row r="247" s="14" customFormat="1">
      <c r="A247" s="14"/>
      <c r="B247" s="246"/>
      <c r="C247" s="247"/>
      <c r="D247" s="226" t="s">
        <v>228</v>
      </c>
      <c r="E247" s="248" t="s">
        <v>19</v>
      </c>
      <c r="F247" s="249" t="s">
        <v>82</v>
      </c>
      <c r="G247" s="247"/>
      <c r="H247" s="250">
        <v>1</v>
      </c>
      <c r="I247" s="251"/>
      <c r="J247" s="247"/>
      <c r="K247" s="247"/>
      <c r="L247" s="252"/>
      <c r="M247" s="253"/>
      <c r="N247" s="254"/>
      <c r="O247" s="254"/>
      <c r="P247" s="254"/>
      <c r="Q247" s="254"/>
      <c r="R247" s="254"/>
      <c r="S247" s="254"/>
      <c r="T247" s="25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6" t="s">
        <v>228</v>
      </c>
      <c r="AU247" s="256" t="s">
        <v>84</v>
      </c>
      <c r="AV247" s="14" t="s">
        <v>84</v>
      </c>
      <c r="AW247" s="14" t="s">
        <v>37</v>
      </c>
      <c r="AX247" s="14" t="s">
        <v>75</v>
      </c>
      <c r="AY247" s="256" t="s">
        <v>137</v>
      </c>
    </row>
    <row r="248" s="15" customFormat="1">
      <c r="A248" s="15"/>
      <c r="B248" s="257"/>
      <c r="C248" s="258"/>
      <c r="D248" s="226" t="s">
        <v>228</v>
      </c>
      <c r="E248" s="259" t="s">
        <v>19</v>
      </c>
      <c r="F248" s="260" t="s">
        <v>237</v>
      </c>
      <c r="G248" s="258"/>
      <c r="H248" s="261">
        <v>2</v>
      </c>
      <c r="I248" s="262"/>
      <c r="J248" s="258"/>
      <c r="K248" s="258"/>
      <c r="L248" s="263"/>
      <c r="M248" s="264"/>
      <c r="N248" s="265"/>
      <c r="O248" s="265"/>
      <c r="P248" s="265"/>
      <c r="Q248" s="265"/>
      <c r="R248" s="265"/>
      <c r="S248" s="265"/>
      <c r="T248" s="266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67" t="s">
        <v>228</v>
      </c>
      <c r="AU248" s="267" t="s">
        <v>84</v>
      </c>
      <c r="AV248" s="15" t="s">
        <v>155</v>
      </c>
      <c r="AW248" s="15" t="s">
        <v>37</v>
      </c>
      <c r="AX248" s="15" t="s">
        <v>82</v>
      </c>
      <c r="AY248" s="267" t="s">
        <v>137</v>
      </c>
    </row>
    <row r="249" s="2" customFormat="1" ht="101.25" customHeight="1">
      <c r="A249" s="39"/>
      <c r="B249" s="40"/>
      <c r="C249" s="270" t="s">
        <v>387</v>
      </c>
      <c r="D249" s="270" t="s">
        <v>286</v>
      </c>
      <c r="E249" s="271" t="s">
        <v>388</v>
      </c>
      <c r="F249" s="272" t="s">
        <v>389</v>
      </c>
      <c r="G249" s="273" t="s">
        <v>226</v>
      </c>
      <c r="H249" s="274">
        <v>53</v>
      </c>
      <c r="I249" s="275"/>
      <c r="J249" s="276">
        <f>ROUND(I249*H249,2)</f>
        <v>0</v>
      </c>
      <c r="K249" s="272" t="s">
        <v>19</v>
      </c>
      <c r="L249" s="277"/>
      <c r="M249" s="278" t="s">
        <v>19</v>
      </c>
      <c r="N249" s="279" t="s">
        <v>46</v>
      </c>
      <c r="O249" s="85"/>
      <c r="P249" s="222">
        <f>O249*H249</f>
        <v>0</v>
      </c>
      <c r="Q249" s="222">
        <v>0.001</v>
      </c>
      <c r="R249" s="222">
        <f>Q249*H249</f>
        <v>0.052999999999999998</v>
      </c>
      <c r="S249" s="222">
        <v>0</v>
      </c>
      <c r="T249" s="223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24" t="s">
        <v>289</v>
      </c>
      <c r="AT249" s="224" t="s">
        <v>286</v>
      </c>
      <c r="AU249" s="224" t="s">
        <v>84</v>
      </c>
      <c r="AY249" s="18" t="s">
        <v>137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8" t="s">
        <v>82</v>
      </c>
      <c r="BK249" s="225">
        <f>ROUND(I249*H249,2)</f>
        <v>0</v>
      </c>
      <c r="BL249" s="18" t="s">
        <v>189</v>
      </c>
      <c r="BM249" s="224" t="s">
        <v>390</v>
      </c>
    </row>
    <row r="250" s="13" customFormat="1">
      <c r="A250" s="13"/>
      <c r="B250" s="236"/>
      <c r="C250" s="237"/>
      <c r="D250" s="226" t="s">
        <v>228</v>
      </c>
      <c r="E250" s="238" t="s">
        <v>19</v>
      </c>
      <c r="F250" s="239" t="s">
        <v>1732</v>
      </c>
      <c r="G250" s="237"/>
      <c r="H250" s="238" t="s">
        <v>19</v>
      </c>
      <c r="I250" s="240"/>
      <c r="J250" s="237"/>
      <c r="K250" s="237"/>
      <c r="L250" s="241"/>
      <c r="M250" s="242"/>
      <c r="N250" s="243"/>
      <c r="O250" s="243"/>
      <c r="P250" s="243"/>
      <c r="Q250" s="243"/>
      <c r="R250" s="243"/>
      <c r="S250" s="243"/>
      <c r="T250" s="244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5" t="s">
        <v>228</v>
      </c>
      <c r="AU250" s="245" t="s">
        <v>84</v>
      </c>
      <c r="AV250" s="13" t="s">
        <v>82</v>
      </c>
      <c r="AW250" s="13" t="s">
        <v>37</v>
      </c>
      <c r="AX250" s="13" t="s">
        <v>75</v>
      </c>
      <c r="AY250" s="245" t="s">
        <v>137</v>
      </c>
    </row>
    <row r="251" s="14" customFormat="1">
      <c r="A251" s="14"/>
      <c r="B251" s="246"/>
      <c r="C251" s="247"/>
      <c r="D251" s="226" t="s">
        <v>228</v>
      </c>
      <c r="E251" s="248" t="s">
        <v>19</v>
      </c>
      <c r="F251" s="249" t="s">
        <v>540</v>
      </c>
      <c r="G251" s="247"/>
      <c r="H251" s="250">
        <v>20</v>
      </c>
      <c r="I251" s="251"/>
      <c r="J251" s="247"/>
      <c r="K251" s="247"/>
      <c r="L251" s="252"/>
      <c r="M251" s="253"/>
      <c r="N251" s="254"/>
      <c r="O251" s="254"/>
      <c r="P251" s="254"/>
      <c r="Q251" s="254"/>
      <c r="R251" s="254"/>
      <c r="S251" s="254"/>
      <c r="T251" s="255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6" t="s">
        <v>228</v>
      </c>
      <c r="AU251" s="256" t="s">
        <v>84</v>
      </c>
      <c r="AV251" s="14" t="s">
        <v>84</v>
      </c>
      <c r="AW251" s="14" t="s">
        <v>37</v>
      </c>
      <c r="AX251" s="14" t="s">
        <v>75</v>
      </c>
      <c r="AY251" s="256" t="s">
        <v>137</v>
      </c>
    </row>
    <row r="252" s="13" customFormat="1">
      <c r="A252" s="13"/>
      <c r="B252" s="236"/>
      <c r="C252" s="237"/>
      <c r="D252" s="226" t="s">
        <v>228</v>
      </c>
      <c r="E252" s="238" t="s">
        <v>19</v>
      </c>
      <c r="F252" s="239" t="s">
        <v>1745</v>
      </c>
      <c r="G252" s="237"/>
      <c r="H252" s="238" t="s">
        <v>19</v>
      </c>
      <c r="I252" s="240"/>
      <c r="J252" s="237"/>
      <c r="K252" s="237"/>
      <c r="L252" s="241"/>
      <c r="M252" s="242"/>
      <c r="N252" s="243"/>
      <c r="O252" s="243"/>
      <c r="P252" s="243"/>
      <c r="Q252" s="243"/>
      <c r="R252" s="243"/>
      <c r="S252" s="243"/>
      <c r="T252" s="24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5" t="s">
        <v>228</v>
      </c>
      <c r="AU252" s="245" t="s">
        <v>84</v>
      </c>
      <c r="AV252" s="13" t="s">
        <v>82</v>
      </c>
      <c r="AW252" s="13" t="s">
        <v>37</v>
      </c>
      <c r="AX252" s="13" t="s">
        <v>75</v>
      </c>
      <c r="AY252" s="245" t="s">
        <v>137</v>
      </c>
    </row>
    <row r="253" s="14" customFormat="1">
      <c r="A253" s="14"/>
      <c r="B253" s="246"/>
      <c r="C253" s="247"/>
      <c r="D253" s="226" t="s">
        <v>228</v>
      </c>
      <c r="E253" s="248" t="s">
        <v>19</v>
      </c>
      <c r="F253" s="249" t="s">
        <v>387</v>
      </c>
      <c r="G253" s="247"/>
      <c r="H253" s="250">
        <v>33</v>
      </c>
      <c r="I253" s="251"/>
      <c r="J253" s="247"/>
      <c r="K253" s="247"/>
      <c r="L253" s="252"/>
      <c r="M253" s="253"/>
      <c r="N253" s="254"/>
      <c r="O253" s="254"/>
      <c r="P253" s="254"/>
      <c r="Q253" s="254"/>
      <c r="R253" s="254"/>
      <c r="S253" s="254"/>
      <c r="T253" s="25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6" t="s">
        <v>228</v>
      </c>
      <c r="AU253" s="256" t="s">
        <v>84</v>
      </c>
      <c r="AV253" s="14" t="s">
        <v>84</v>
      </c>
      <c r="AW253" s="14" t="s">
        <v>37</v>
      </c>
      <c r="AX253" s="14" t="s">
        <v>75</v>
      </c>
      <c r="AY253" s="256" t="s">
        <v>137</v>
      </c>
    </row>
    <row r="254" s="15" customFormat="1">
      <c r="A254" s="15"/>
      <c r="B254" s="257"/>
      <c r="C254" s="258"/>
      <c r="D254" s="226" t="s">
        <v>228</v>
      </c>
      <c r="E254" s="259" t="s">
        <v>19</v>
      </c>
      <c r="F254" s="260" t="s">
        <v>237</v>
      </c>
      <c r="G254" s="258"/>
      <c r="H254" s="261">
        <v>53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7" t="s">
        <v>228</v>
      </c>
      <c r="AU254" s="267" t="s">
        <v>84</v>
      </c>
      <c r="AV254" s="15" t="s">
        <v>155</v>
      </c>
      <c r="AW254" s="15" t="s">
        <v>37</v>
      </c>
      <c r="AX254" s="15" t="s">
        <v>82</v>
      </c>
      <c r="AY254" s="267" t="s">
        <v>137</v>
      </c>
    </row>
    <row r="255" s="2" customFormat="1" ht="16.5" customHeight="1">
      <c r="A255" s="39"/>
      <c r="B255" s="40"/>
      <c r="C255" s="270" t="s">
        <v>391</v>
      </c>
      <c r="D255" s="270" t="s">
        <v>286</v>
      </c>
      <c r="E255" s="271" t="s">
        <v>392</v>
      </c>
      <c r="F255" s="272" t="s">
        <v>393</v>
      </c>
      <c r="G255" s="273" t="s">
        <v>226</v>
      </c>
      <c r="H255" s="274">
        <v>53</v>
      </c>
      <c r="I255" s="275"/>
      <c r="J255" s="276">
        <f>ROUND(I255*H255,2)</f>
        <v>0</v>
      </c>
      <c r="K255" s="272" t="s">
        <v>19</v>
      </c>
      <c r="L255" s="277"/>
      <c r="M255" s="278" t="s">
        <v>19</v>
      </c>
      <c r="N255" s="279" t="s">
        <v>46</v>
      </c>
      <c r="O255" s="85"/>
      <c r="P255" s="222">
        <f>O255*H255</f>
        <v>0</v>
      </c>
      <c r="Q255" s="222">
        <v>0.001</v>
      </c>
      <c r="R255" s="222">
        <f>Q255*H255</f>
        <v>0.052999999999999998</v>
      </c>
      <c r="S255" s="222">
        <v>0</v>
      </c>
      <c r="T255" s="223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24" t="s">
        <v>289</v>
      </c>
      <c r="AT255" s="224" t="s">
        <v>286</v>
      </c>
      <c r="AU255" s="224" t="s">
        <v>84</v>
      </c>
      <c r="AY255" s="18" t="s">
        <v>137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8" t="s">
        <v>82</v>
      </c>
      <c r="BK255" s="225">
        <f>ROUND(I255*H255,2)</f>
        <v>0</v>
      </c>
      <c r="BL255" s="18" t="s">
        <v>189</v>
      </c>
      <c r="BM255" s="224" t="s">
        <v>394</v>
      </c>
    </row>
    <row r="256" s="13" customFormat="1">
      <c r="A256" s="13"/>
      <c r="B256" s="236"/>
      <c r="C256" s="237"/>
      <c r="D256" s="226" t="s">
        <v>228</v>
      </c>
      <c r="E256" s="238" t="s">
        <v>19</v>
      </c>
      <c r="F256" s="239" t="s">
        <v>1732</v>
      </c>
      <c r="G256" s="237"/>
      <c r="H256" s="238" t="s">
        <v>19</v>
      </c>
      <c r="I256" s="240"/>
      <c r="J256" s="237"/>
      <c r="K256" s="237"/>
      <c r="L256" s="241"/>
      <c r="M256" s="242"/>
      <c r="N256" s="243"/>
      <c r="O256" s="243"/>
      <c r="P256" s="243"/>
      <c r="Q256" s="243"/>
      <c r="R256" s="243"/>
      <c r="S256" s="243"/>
      <c r="T256" s="24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5" t="s">
        <v>228</v>
      </c>
      <c r="AU256" s="245" t="s">
        <v>84</v>
      </c>
      <c r="AV256" s="13" t="s">
        <v>82</v>
      </c>
      <c r="AW256" s="13" t="s">
        <v>37</v>
      </c>
      <c r="AX256" s="13" t="s">
        <v>75</v>
      </c>
      <c r="AY256" s="245" t="s">
        <v>137</v>
      </c>
    </row>
    <row r="257" s="14" customFormat="1">
      <c r="A257" s="14"/>
      <c r="B257" s="246"/>
      <c r="C257" s="247"/>
      <c r="D257" s="226" t="s">
        <v>228</v>
      </c>
      <c r="E257" s="248" t="s">
        <v>19</v>
      </c>
      <c r="F257" s="249" t="s">
        <v>540</v>
      </c>
      <c r="G257" s="247"/>
      <c r="H257" s="250">
        <v>20</v>
      </c>
      <c r="I257" s="251"/>
      <c r="J257" s="247"/>
      <c r="K257" s="247"/>
      <c r="L257" s="252"/>
      <c r="M257" s="253"/>
      <c r="N257" s="254"/>
      <c r="O257" s="254"/>
      <c r="P257" s="254"/>
      <c r="Q257" s="254"/>
      <c r="R257" s="254"/>
      <c r="S257" s="254"/>
      <c r="T257" s="25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6" t="s">
        <v>228</v>
      </c>
      <c r="AU257" s="256" t="s">
        <v>84</v>
      </c>
      <c r="AV257" s="14" t="s">
        <v>84</v>
      </c>
      <c r="AW257" s="14" t="s">
        <v>37</v>
      </c>
      <c r="AX257" s="14" t="s">
        <v>75</v>
      </c>
      <c r="AY257" s="256" t="s">
        <v>137</v>
      </c>
    </row>
    <row r="258" s="13" customFormat="1">
      <c r="A258" s="13"/>
      <c r="B258" s="236"/>
      <c r="C258" s="237"/>
      <c r="D258" s="226" t="s">
        <v>228</v>
      </c>
      <c r="E258" s="238" t="s">
        <v>19</v>
      </c>
      <c r="F258" s="239" t="s">
        <v>1745</v>
      </c>
      <c r="G258" s="237"/>
      <c r="H258" s="238" t="s">
        <v>19</v>
      </c>
      <c r="I258" s="240"/>
      <c r="J258" s="237"/>
      <c r="K258" s="237"/>
      <c r="L258" s="241"/>
      <c r="M258" s="242"/>
      <c r="N258" s="243"/>
      <c r="O258" s="243"/>
      <c r="P258" s="243"/>
      <c r="Q258" s="243"/>
      <c r="R258" s="243"/>
      <c r="S258" s="243"/>
      <c r="T258" s="24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5" t="s">
        <v>228</v>
      </c>
      <c r="AU258" s="245" t="s">
        <v>84</v>
      </c>
      <c r="AV258" s="13" t="s">
        <v>82</v>
      </c>
      <c r="AW258" s="13" t="s">
        <v>37</v>
      </c>
      <c r="AX258" s="13" t="s">
        <v>75</v>
      </c>
      <c r="AY258" s="245" t="s">
        <v>137</v>
      </c>
    </row>
    <row r="259" s="14" customFormat="1">
      <c r="A259" s="14"/>
      <c r="B259" s="246"/>
      <c r="C259" s="247"/>
      <c r="D259" s="226" t="s">
        <v>228</v>
      </c>
      <c r="E259" s="248" t="s">
        <v>19</v>
      </c>
      <c r="F259" s="249" t="s">
        <v>387</v>
      </c>
      <c r="G259" s="247"/>
      <c r="H259" s="250">
        <v>33</v>
      </c>
      <c r="I259" s="251"/>
      <c r="J259" s="247"/>
      <c r="K259" s="247"/>
      <c r="L259" s="252"/>
      <c r="M259" s="253"/>
      <c r="N259" s="254"/>
      <c r="O259" s="254"/>
      <c r="P259" s="254"/>
      <c r="Q259" s="254"/>
      <c r="R259" s="254"/>
      <c r="S259" s="254"/>
      <c r="T259" s="25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6" t="s">
        <v>228</v>
      </c>
      <c r="AU259" s="256" t="s">
        <v>84</v>
      </c>
      <c r="AV259" s="14" t="s">
        <v>84</v>
      </c>
      <c r="AW259" s="14" t="s">
        <v>37</v>
      </c>
      <c r="AX259" s="14" t="s">
        <v>75</v>
      </c>
      <c r="AY259" s="256" t="s">
        <v>137</v>
      </c>
    </row>
    <row r="260" s="15" customFormat="1">
      <c r="A260" s="15"/>
      <c r="B260" s="257"/>
      <c r="C260" s="258"/>
      <c r="D260" s="226" t="s">
        <v>228</v>
      </c>
      <c r="E260" s="259" t="s">
        <v>19</v>
      </c>
      <c r="F260" s="260" t="s">
        <v>237</v>
      </c>
      <c r="G260" s="258"/>
      <c r="H260" s="261">
        <v>53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67" t="s">
        <v>228</v>
      </c>
      <c r="AU260" s="267" t="s">
        <v>84</v>
      </c>
      <c r="AV260" s="15" t="s">
        <v>155</v>
      </c>
      <c r="AW260" s="15" t="s">
        <v>37</v>
      </c>
      <c r="AX260" s="15" t="s">
        <v>82</v>
      </c>
      <c r="AY260" s="267" t="s">
        <v>137</v>
      </c>
    </row>
    <row r="261" s="2" customFormat="1" ht="101.25" customHeight="1">
      <c r="A261" s="39"/>
      <c r="B261" s="40"/>
      <c r="C261" s="270" t="s">
        <v>395</v>
      </c>
      <c r="D261" s="270" t="s">
        <v>286</v>
      </c>
      <c r="E261" s="271" t="s">
        <v>396</v>
      </c>
      <c r="F261" s="272" t="s">
        <v>397</v>
      </c>
      <c r="G261" s="273" t="s">
        <v>226</v>
      </c>
      <c r="H261" s="274">
        <v>4</v>
      </c>
      <c r="I261" s="275"/>
      <c r="J261" s="276">
        <f>ROUND(I261*H261,2)</f>
        <v>0</v>
      </c>
      <c r="K261" s="272" t="s">
        <v>19</v>
      </c>
      <c r="L261" s="277"/>
      <c r="M261" s="278" t="s">
        <v>19</v>
      </c>
      <c r="N261" s="279" t="s">
        <v>46</v>
      </c>
      <c r="O261" s="85"/>
      <c r="P261" s="222">
        <f>O261*H261</f>
        <v>0</v>
      </c>
      <c r="Q261" s="222">
        <v>0.001</v>
      </c>
      <c r="R261" s="222">
        <f>Q261*H261</f>
        <v>0.0040000000000000001</v>
      </c>
      <c r="S261" s="222">
        <v>0</v>
      </c>
      <c r="T261" s="223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24" t="s">
        <v>289</v>
      </c>
      <c r="AT261" s="224" t="s">
        <v>286</v>
      </c>
      <c r="AU261" s="224" t="s">
        <v>84</v>
      </c>
      <c r="AY261" s="18" t="s">
        <v>137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8" t="s">
        <v>82</v>
      </c>
      <c r="BK261" s="225">
        <f>ROUND(I261*H261,2)</f>
        <v>0</v>
      </c>
      <c r="BL261" s="18" t="s">
        <v>189</v>
      </c>
      <c r="BM261" s="224" t="s">
        <v>398</v>
      </c>
    </row>
    <row r="262" s="13" customFormat="1">
      <c r="A262" s="13"/>
      <c r="B262" s="236"/>
      <c r="C262" s="237"/>
      <c r="D262" s="226" t="s">
        <v>228</v>
      </c>
      <c r="E262" s="238" t="s">
        <v>19</v>
      </c>
      <c r="F262" s="239" t="s">
        <v>1746</v>
      </c>
      <c r="G262" s="237"/>
      <c r="H262" s="238" t="s">
        <v>19</v>
      </c>
      <c r="I262" s="240"/>
      <c r="J262" s="237"/>
      <c r="K262" s="237"/>
      <c r="L262" s="241"/>
      <c r="M262" s="242"/>
      <c r="N262" s="243"/>
      <c r="O262" s="243"/>
      <c r="P262" s="243"/>
      <c r="Q262" s="243"/>
      <c r="R262" s="243"/>
      <c r="S262" s="243"/>
      <c r="T262" s="24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5" t="s">
        <v>228</v>
      </c>
      <c r="AU262" s="245" t="s">
        <v>84</v>
      </c>
      <c r="AV262" s="13" t="s">
        <v>82</v>
      </c>
      <c r="AW262" s="13" t="s">
        <v>37</v>
      </c>
      <c r="AX262" s="13" t="s">
        <v>75</v>
      </c>
      <c r="AY262" s="245" t="s">
        <v>137</v>
      </c>
    </row>
    <row r="263" s="14" customFormat="1">
      <c r="A263" s="14"/>
      <c r="B263" s="246"/>
      <c r="C263" s="247"/>
      <c r="D263" s="226" t="s">
        <v>228</v>
      </c>
      <c r="E263" s="248" t="s">
        <v>19</v>
      </c>
      <c r="F263" s="249" t="s">
        <v>84</v>
      </c>
      <c r="G263" s="247"/>
      <c r="H263" s="250">
        <v>2</v>
      </c>
      <c r="I263" s="251"/>
      <c r="J263" s="247"/>
      <c r="K263" s="247"/>
      <c r="L263" s="252"/>
      <c r="M263" s="253"/>
      <c r="N263" s="254"/>
      <c r="O263" s="254"/>
      <c r="P263" s="254"/>
      <c r="Q263" s="254"/>
      <c r="R263" s="254"/>
      <c r="S263" s="254"/>
      <c r="T263" s="25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56" t="s">
        <v>228</v>
      </c>
      <c r="AU263" s="256" t="s">
        <v>84</v>
      </c>
      <c r="AV263" s="14" t="s">
        <v>84</v>
      </c>
      <c r="AW263" s="14" t="s">
        <v>37</v>
      </c>
      <c r="AX263" s="14" t="s">
        <v>75</v>
      </c>
      <c r="AY263" s="256" t="s">
        <v>137</v>
      </c>
    </row>
    <row r="264" s="13" customFormat="1">
      <c r="A264" s="13"/>
      <c r="B264" s="236"/>
      <c r="C264" s="237"/>
      <c r="D264" s="226" t="s">
        <v>228</v>
      </c>
      <c r="E264" s="238" t="s">
        <v>19</v>
      </c>
      <c r="F264" s="239" t="s">
        <v>1745</v>
      </c>
      <c r="G264" s="237"/>
      <c r="H264" s="238" t="s">
        <v>19</v>
      </c>
      <c r="I264" s="240"/>
      <c r="J264" s="237"/>
      <c r="K264" s="237"/>
      <c r="L264" s="241"/>
      <c r="M264" s="242"/>
      <c r="N264" s="243"/>
      <c r="O264" s="243"/>
      <c r="P264" s="243"/>
      <c r="Q264" s="243"/>
      <c r="R264" s="243"/>
      <c r="S264" s="243"/>
      <c r="T264" s="24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5" t="s">
        <v>228</v>
      </c>
      <c r="AU264" s="245" t="s">
        <v>84</v>
      </c>
      <c r="AV264" s="13" t="s">
        <v>82</v>
      </c>
      <c r="AW264" s="13" t="s">
        <v>37</v>
      </c>
      <c r="AX264" s="13" t="s">
        <v>75</v>
      </c>
      <c r="AY264" s="245" t="s">
        <v>137</v>
      </c>
    </row>
    <row r="265" s="14" customFormat="1">
      <c r="A265" s="14"/>
      <c r="B265" s="246"/>
      <c r="C265" s="247"/>
      <c r="D265" s="226" t="s">
        <v>228</v>
      </c>
      <c r="E265" s="248" t="s">
        <v>19</v>
      </c>
      <c r="F265" s="249" t="s">
        <v>84</v>
      </c>
      <c r="G265" s="247"/>
      <c r="H265" s="250">
        <v>2</v>
      </c>
      <c r="I265" s="251"/>
      <c r="J265" s="247"/>
      <c r="K265" s="247"/>
      <c r="L265" s="252"/>
      <c r="M265" s="253"/>
      <c r="N265" s="254"/>
      <c r="O265" s="254"/>
      <c r="P265" s="254"/>
      <c r="Q265" s="254"/>
      <c r="R265" s="254"/>
      <c r="S265" s="254"/>
      <c r="T265" s="25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6" t="s">
        <v>228</v>
      </c>
      <c r="AU265" s="256" t="s">
        <v>84</v>
      </c>
      <c r="AV265" s="14" t="s">
        <v>84</v>
      </c>
      <c r="AW265" s="14" t="s">
        <v>37</v>
      </c>
      <c r="AX265" s="14" t="s">
        <v>75</v>
      </c>
      <c r="AY265" s="256" t="s">
        <v>137</v>
      </c>
    </row>
    <row r="266" s="15" customFormat="1">
      <c r="A266" s="15"/>
      <c r="B266" s="257"/>
      <c r="C266" s="258"/>
      <c r="D266" s="226" t="s">
        <v>228</v>
      </c>
      <c r="E266" s="259" t="s">
        <v>19</v>
      </c>
      <c r="F266" s="260" t="s">
        <v>237</v>
      </c>
      <c r="G266" s="258"/>
      <c r="H266" s="261">
        <v>4</v>
      </c>
      <c r="I266" s="262"/>
      <c r="J266" s="258"/>
      <c r="K266" s="258"/>
      <c r="L266" s="263"/>
      <c r="M266" s="264"/>
      <c r="N266" s="265"/>
      <c r="O266" s="265"/>
      <c r="P266" s="265"/>
      <c r="Q266" s="265"/>
      <c r="R266" s="265"/>
      <c r="S266" s="265"/>
      <c r="T266" s="266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67" t="s">
        <v>228</v>
      </c>
      <c r="AU266" s="267" t="s">
        <v>84</v>
      </c>
      <c r="AV266" s="15" t="s">
        <v>155</v>
      </c>
      <c r="AW266" s="15" t="s">
        <v>37</v>
      </c>
      <c r="AX266" s="15" t="s">
        <v>82</v>
      </c>
      <c r="AY266" s="267" t="s">
        <v>137</v>
      </c>
    </row>
    <row r="267" s="2" customFormat="1" ht="24.15" customHeight="1">
      <c r="A267" s="39"/>
      <c r="B267" s="40"/>
      <c r="C267" s="270" t="s">
        <v>399</v>
      </c>
      <c r="D267" s="270" t="s">
        <v>286</v>
      </c>
      <c r="E267" s="271" t="s">
        <v>400</v>
      </c>
      <c r="F267" s="272" t="s">
        <v>401</v>
      </c>
      <c r="G267" s="273" t="s">
        <v>226</v>
      </c>
      <c r="H267" s="274">
        <v>24</v>
      </c>
      <c r="I267" s="275"/>
      <c r="J267" s="276">
        <f>ROUND(I267*H267,2)</f>
        <v>0</v>
      </c>
      <c r="K267" s="272" t="s">
        <v>19</v>
      </c>
      <c r="L267" s="277"/>
      <c r="M267" s="278" t="s">
        <v>19</v>
      </c>
      <c r="N267" s="279" t="s">
        <v>46</v>
      </c>
      <c r="O267" s="85"/>
      <c r="P267" s="222">
        <f>O267*H267</f>
        <v>0</v>
      </c>
      <c r="Q267" s="222">
        <v>0.001</v>
      </c>
      <c r="R267" s="222">
        <f>Q267*H267</f>
        <v>0.024</v>
      </c>
      <c r="S267" s="222">
        <v>0</v>
      </c>
      <c r="T267" s="223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289</v>
      </c>
      <c r="AT267" s="224" t="s">
        <v>286</v>
      </c>
      <c r="AU267" s="224" t="s">
        <v>84</v>
      </c>
      <c r="AY267" s="18" t="s">
        <v>137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82</v>
      </c>
      <c r="BK267" s="225">
        <f>ROUND(I267*H267,2)</f>
        <v>0</v>
      </c>
      <c r="BL267" s="18" t="s">
        <v>189</v>
      </c>
      <c r="BM267" s="224" t="s">
        <v>402</v>
      </c>
    </row>
    <row r="268" s="13" customFormat="1">
      <c r="A268" s="13"/>
      <c r="B268" s="236"/>
      <c r="C268" s="237"/>
      <c r="D268" s="226" t="s">
        <v>228</v>
      </c>
      <c r="E268" s="238" t="s">
        <v>19</v>
      </c>
      <c r="F268" s="239" t="s">
        <v>312</v>
      </c>
      <c r="G268" s="237"/>
      <c r="H268" s="238" t="s">
        <v>19</v>
      </c>
      <c r="I268" s="240"/>
      <c r="J268" s="237"/>
      <c r="K268" s="237"/>
      <c r="L268" s="241"/>
      <c r="M268" s="242"/>
      <c r="N268" s="243"/>
      <c r="O268" s="243"/>
      <c r="P268" s="243"/>
      <c r="Q268" s="243"/>
      <c r="R268" s="243"/>
      <c r="S268" s="243"/>
      <c r="T268" s="24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5" t="s">
        <v>228</v>
      </c>
      <c r="AU268" s="245" t="s">
        <v>84</v>
      </c>
      <c r="AV268" s="13" t="s">
        <v>82</v>
      </c>
      <c r="AW268" s="13" t="s">
        <v>37</v>
      </c>
      <c r="AX268" s="13" t="s">
        <v>75</v>
      </c>
      <c r="AY268" s="245" t="s">
        <v>137</v>
      </c>
    </row>
    <row r="269" s="14" customFormat="1">
      <c r="A269" s="14"/>
      <c r="B269" s="246"/>
      <c r="C269" s="247"/>
      <c r="D269" s="226" t="s">
        <v>228</v>
      </c>
      <c r="E269" s="248" t="s">
        <v>19</v>
      </c>
      <c r="F269" s="249" t="s">
        <v>175</v>
      </c>
      <c r="G269" s="247"/>
      <c r="H269" s="250">
        <v>9</v>
      </c>
      <c r="I269" s="251"/>
      <c r="J269" s="247"/>
      <c r="K269" s="247"/>
      <c r="L269" s="252"/>
      <c r="M269" s="253"/>
      <c r="N269" s="254"/>
      <c r="O269" s="254"/>
      <c r="P269" s="254"/>
      <c r="Q269" s="254"/>
      <c r="R269" s="254"/>
      <c r="S269" s="254"/>
      <c r="T269" s="25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6" t="s">
        <v>228</v>
      </c>
      <c r="AU269" s="256" t="s">
        <v>84</v>
      </c>
      <c r="AV269" s="14" t="s">
        <v>84</v>
      </c>
      <c r="AW269" s="14" t="s">
        <v>37</v>
      </c>
      <c r="AX269" s="14" t="s">
        <v>75</v>
      </c>
      <c r="AY269" s="256" t="s">
        <v>137</v>
      </c>
    </row>
    <row r="270" s="13" customFormat="1">
      <c r="A270" s="13"/>
      <c r="B270" s="236"/>
      <c r="C270" s="237"/>
      <c r="D270" s="226" t="s">
        <v>228</v>
      </c>
      <c r="E270" s="238" t="s">
        <v>19</v>
      </c>
      <c r="F270" s="239" t="s">
        <v>329</v>
      </c>
      <c r="G270" s="237"/>
      <c r="H270" s="238" t="s">
        <v>19</v>
      </c>
      <c r="I270" s="240"/>
      <c r="J270" s="237"/>
      <c r="K270" s="237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228</v>
      </c>
      <c r="AU270" s="245" t="s">
        <v>84</v>
      </c>
      <c r="AV270" s="13" t="s">
        <v>82</v>
      </c>
      <c r="AW270" s="13" t="s">
        <v>37</v>
      </c>
      <c r="AX270" s="13" t="s">
        <v>75</v>
      </c>
      <c r="AY270" s="245" t="s">
        <v>137</v>
      </c>
    </row>
    <row r="271" s="14" customFormat="1">
      <c r="A271" s="14"/>
      <c r="B271" s="246"/>
      <c r="C271" s="247"/>
      <c r="D271" s="226" t="s">
        <v>228</v>
      </c>
      <c r="E271" s="248" t="s">
        <v>19</v>
      </c>
      <c r="F271" s="249" t="s">
        <v>205</v>
      </c>
      <c r="G271" s="247"/>
      <c r="H271" s="250">
        <v>15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6" t="s">
        <v>228</v>
      </c>
      <c r="AU271" s="256" t="s">
        <v>84</v>
      </c>
      <c r="AV271" s="14" t="s">
        <v>84</v>
      </c>
      <c r="AW271" s="14" t="s">
        <v>37</v>
      </c>
      <c r="AX271" s="14" t="s">
        <v>75</v>
      </c>
      <c r="AY271" s="256" t="s">
        <v>137</v>
      </c>
    </row>
    <row r="272" s="15" customFormat="1">
      <c r="A272" s="15"/>
      <c r="B272" s="257"/>
      <c r="C272" s="258"/>
      <c r="D272" s="226" t="s">
        <v>228</v>
      </c>
      <c r="E272" s="259" t="s">
        <v>19</v>
      </c>
      <c r="F272" s="260" t="s">
        <v>237</v>
      </c>
      <c r="G272" s="258"/>
      <c r="H272" s="261">
        <v>24</v>
      </c>
      <c r="I272" s="262"/>
      <c r="J272" s="258"/>
      <c r="K272" s="258"/>
      <c r="L272" s="263"/>
      <c r="M272" s="264"/>
      <c r="N272" s="265"/>
      <c r="O272" s="265"/>
      <c r="P272" s="265"/>
      <c r="Q272" s="265"/>
      <c r="R272" s="265"/>
      <c r="S272" s="265"/>
      <c r="T272" s="266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67" t="s">
        <v>228</v>
      </c>
      <c r="AU272" s="267" t="s">
        <v>84</v>
      </c>
      <c r="AV272" s="15" t="s">
        <v>155</v>
      </c>
      <c r="AW272" s="15" t="s">
        <v>37</v>
      </c>
      <c r="AX272" s="15" t="s">
        <v>82</v>
      </c>
      <c r="AY272" s="267" t="s">
        <v>137</v>
      </c>
    </row>
    <row r="273" s="2" customFormat="1" ht="78" customHeight="1">
      <c r="A273" s="39"/>
      <c r="B273" s="40"/>
      <c r="C273" s="270" t="s">
        <v>403</v>
      </c>
      <c r="D273" s="270" t="s">
        <v>286</v>
      </c>
      <c r="E273" s="271" t="s">
        <v>404</v>
      </c>
      <c r="F273" s="272" t="s">
        <v>405</v>
      </c>
      <c r="G273" s="273" t="s">
        <v>226</v>
      </c>
      <c r="H273" s="274">
        <v>8</v>
      </c>
      <c r="I273" s="275"/>
      <c r="J273" s="276">
        <f>ROUND(I273*H273,2)</f>
        <v>0</v>
      </c>
      <c r="K273" s="272" t="s">
        <v>19</v>
      </c>
      <c r="L273" s="277"/>
      <c r="M273" s="278" t="s">
        <v>19</v>
      </c>
      <c r="N273" s="279" t="s">
        <v>46</v>
      </c>
      <c r="O273" s="85"/>
      <c r="P273" s="222">
        <f>O273*H273</f>
        <v>0</v>
      </c>
      <c r="Q273" s="222">
        <v>0.001</v>
      </c>
      <c r="R273" s="222">
        <f>Q273*H273</f>
        <v>0.0080000000000000002</v>
      </c>
      <c r="S273" s="222">
        <v>0</v>
      </c>
      <c r="T273" s="223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24" t="s">
        <v>289</v>
      </c>
      <c r="AT273" s="224" t="s">
        <v>286</v>
      </c>
      <c r="AU273" s="224" t="s">
        <v>84</v>
      </c>
      <c r="AY273" s="18" t="s">
        <v>137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8" t="s">
        <v>82</v>
      </c>
      <c r="BK273" s="225">
        <f>ROUND(I273*H273,2)</f>
        <v>0</v>
      </c>
      <c r="BL273" s="18" t="s">
        <v>189</v>
      </c>
      <c r="BM273" s="224" t="s">
        <v>406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1746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4" customFormat="1">
      <c r="A275" s="14"/>
      <c r="B275" s="246"/>
      <c r="C275" s="247"/>
      <c r="D275" s="226" t="s">
        <v>228</v>
      </c>
      <c r="E275" s="248" t="s">
        <v>19</v>
      </c>
      <c r="F275" s="249" t="s">
        <v>84</v>
      </c>
      <c r="G275" s="247"/>
      <c r="H275" s="250">
        <v>2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228</v>
      </c>
      <c r="AU275" s="256" t="s">
        <v>84</v>
      </c>
      <c r="AV275" s="14" t="s">
        <v>84</v>
      </c>
      <c r="AW275" s="14" t="s">
        <v>37</v>
      </c>
      <c r="AX275" s="14" t="s">
        <v>75</v>
      </c>
      <c r="AY275" s="256" t="s">
        <v>137</v>
      </c>
    </row>
    <row r="276" s="13" customFormat="1">
      <c r="A276" s="13"/>
      <c r="B276" s="236"/>
      <c r="C276" s="237"/>
      <c r="D276" s="226" t="s">
        <v>228</v>
      </c>
      <c r="E276" s="238" t="s">
        <v>19</v>
      </c>
      <c r="F276" s="239" t="s">
        <v>1745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228</v>
      </c>
      <c r="AU276" s="245" t="s">
        <v>84</v>
      </c>
      <c r="AV276" s="13" t="s">
        <v>82</v>
      </c>
      <c r="AW276" s="13" t="s">
        <v>37</v>
      </c>
      <c r="AX276" s="13" t="s">
        <v>75</v>
      </c>
      <c r="AY276" s="245" t="s">
        <v>137</v>
      </c>
    </row>
    <row r="277" s="14" customFormat="1">
      <c r="A277" s="14"/>
      <c r="B277" s="246"/>
      <c r="C277" s="247"/>
      <c r="D277" s="226" t="s">
        <v>228</v>
      </c>
      <c r="E277" s="248" t="s">
        <v>19</v>
      </c>
      <c r="F277" s="249" t="s">
        <v>163</v>
      </c>
      <c r="G277" s="247"/>
      <c r="H277" s="250">
        <v>6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228</v>
      </c>
      <c r="AU277" s="256" t="s">
        <v>84</v>
      </c>
      <c r="AV277" s="14" t="s">
        <v>84</v>
      </c>
      <c r="AW277" s="14" t="s">
        <v>37</v>
      </c>
      <c r="AX277" s="14" t="s">
        <v>75</v>
      </c>
      <c r="AY277" s="256" t="s">
        <v>137</v>
      </c>
    </row>
    <row r="278" s="15" customFormat="1">
      <c r="A278" s="15"/>
      <c r="B278" s="257"/>
      <c r="C278" s="258"/>
      <c r="D278" s="226" t="s">
        <v>228</v>
      </c>
      <c r="E278" s="259" t="s">
        <v>19</v>
      </c>
      <c r="F278" s="260" t="s">
        <v>237</v>
      </c>
      <c r="G278" s="258"/>
      <c r="H278" s="261">
        <v>8</v>
      </c>
      <c r="I278" s="262"/>
      <c r="J278" s="258"/>
      <c r="K278" s="258"/>
      <c r="L278" s="263"/>
      <c r="M278" s="264"/>
      <c r="N278" s="265"/>
      <c r="O278" s="265"/>
      <c r="P278" s="265"/>
      <c r="Q278" s="265"/>
      <c r="R278" s="265"/>
      <c r="S278" s="265"/>
      <c r="T278" s="26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67" t="s">
        <v>228</v>
      </c>
      <c r="AU278" s="267" t="s">
        <v>84</v>
      </c>
      <c r="AV278" s="15" t="s">
        <v>155</v>
      </c>
      <c r="AW278" s="15" t="s">
        <v>37</v>
      </c>
      <c r="AX278" s="15" t="s">
        <v>82</v>
      </c>
      <c r="AY278" s="267" t="s">
        <v>137</v>
      </c>
    </row>
    <row r="279" s="2" customFormat="1" ht="37.8" customHeight="1">
      <c r="A279" s="39"/>
      <c r="B279" s="40"/>
      <c r="C279" s="213" t="s">
        <v>407</v>
      </c>
      <c r="D279" s="213" t="s">
        <v>140</v>
      </c>
      <c r="E279" s="214" t="s">
        <v>408</v>
      </c>
      <c r="F279" s="215" t="s">
        <v>409</v>
      </c>
      <c r="G279" s="216" t="s">
        <v>226</v>
      </c>
      <c r="H279" s="217">
        <v>7</v>
      </c>
      <c r="I279" s="218"/>
      <c r="J279" s="219">
        <f>ROUND(I279*H279,2)</f>
        <v>0</v>
      </c>
      <c r="K279" s="215" t="s">
        <v>282</v>
      </c>
      <c r="L279" s="45"/>
      <c r="M279" s="220" t="s">
        <v>19</v>
      </c>
      <c r="N279" s="221" t="s">
        <v>46</v>
      </c>
      <c r="O279" s="85"/>
      <c r="P279" s="222">
        <f>O279*H279</f>
        <v>0</v>
      </c>
      <c r="Q279" s="222">
        <v>0</v>
      </c>
      <c r="R279" s="222">
        <f>Q279*H279</f>
        <v>0</v>
      </c>
      <c r="S279" s="222">
        <v>0</v>
      </c>
      <c r="T279" s="223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24" t="s">
        <v>189</v>
      </c>
      <c r="AT279" s="224" t="s">
        <v>140</v>
      </c>
      <c r="AU279" s="224" t="s">
        <v>84</v>
      </c>
      <c r="AY279" s="18" t="s">
        <v>137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8" t="s">
        <v>82</v>
      </c>
      <c r="BK279" s="225">
        <f>ROUND(I279*H279,2)</f>
        <v>0</v>
      </c>
      <c r="BL279" s="18" t="s">
        <v>189</v>
      </c>
      <c r="BM279" s="224" t="s">
        <v>410</v>
      </c>
    </row>
    <row r="280" s="2" customFormat="1">
      <c r="A280" s="39"/>
      <c r="B280" s="40"/>
      <c r="C280" s="41"/>
      <c r="D280" s="268" t="s">
        <v>284</v>
      </c>
      <c r="E280" s="41"/>
      <c r="F280" s="269" t="s">
        <v>411</v>
      </c>
      <c r="G280" s="41"/>
      <c r="H280" s="41"/>
      <c r="I280" s="228"/>
      <c r="J280" s="41"/>
      <c r="K280" s="41"/>
      <c r="L280" s="45"/>
      <c r="M280" s="229"/>
      <c r="N280" s="230"/>
      <c r="O280" s="85"/>
      <c r="P280" s="85"/>
      <c r="Q280" s="85"/>
      <c r="R280" s="85"/>
      <c r="S280" s="85"/>
      <c r="T280" s="86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284</v>
      </c>
      <c r="AU280" s="18" t="s">
        <v>84</v>
      </c>
    </row>
    <row r="281" s="2" customFormat="1" ht="62.7" customHeight="1">
      <c r="A281" s="39"/>
      <c r="B281" s="40"/>
      <c r="C281" s="270" t="s">
        <v>412</v>
      </c>
      <c r="D281" s="270" t="s">
        <v>286</v>
      </c>
      <c r="E281" s="271" t="s">
        <v>413</v>
      </c>
      <c r="F281" s="272" t="s">
        <v>414</v>
      </c>
      <c r="G281" s="273" t="s">
        <v>226</v>
      </c>
      <c r="H281" s="274">
        <v>1</v>
      </c>
      <c r="I281" s="275"/>
      <c r="J281" s="276">
        <f>ROUND(I281*H281,2)</f>
        <v>0</v>
      </c>
      <c r="K281" s="272" t="s">
        <v>19</v>
      </c>
      <c r="L281" s="277"/>
      <c r="M281" s="278" t="s">
        <v>19</v>
      </c>
      <c r="N281" s="279" t="s">
        <v>46</v>
      </c>
      <c r="O281" s="85"/>
      <c r="P281" s="222">
        <f>O281*H281</f>
        <v>0</v>
      </c>
      <c r="Q281" s="222">
        <v>0.001</v>
      </c>
      <c r="R281" s="222">
        <f>Q281*H281</f>
        <v>0.001</v>
      </c>
      <c r="S281" s="222">
        <v>0</v>
      </c>
      <c r="T281" s="223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24" t="s">
        <v>289</v>
      </c>
      <c r="AT281" s="224" t="s">
        <v>286</v>
      </c>
      <c r="AU281" s="224" t="s">
        <v>84</v>
      </c>
      <c r="AY281" s="18" t="s">
        <v>137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8" t="s">
        <v>82</v>
      </c>
      <c r="BK281" s="225">
        <f>ROUND(I281*H281,2)</f>
        <v>0</v>
      </c>
      <c r="BL281" s="18" t="s">
        <v>189</v>
      </c>
      <c r="BM281" s="224" t="s">
        <v>415</v>
      </c>
    </row>
    <row r="282" s="13" customFormat="1">
      <c r="A282" s="13"/>
      <c r="B282" s="236"/>
      <c r="C282" s="237"/>
      <c r="D282" s="226" t="s">
        <v>228</v>
      </c>
      <c r="E282" s="238" t="s">
        <v>19</v>
      </c>
      <c r="F282" s="239" t="s">
        <v>1732</v>
      </c>
      <c r="G282" s="237"/>
      <c r="H282" s="238" t="s">
        <v>19</v>
      </c>
      <c r="I282" s="240"/>
      <c r="J282" s="237"/>
      <c r="K282" s="237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228</v>
      </c>
      <c r="AU282" s="245" t="s">
        <v>84</v>
      </c>
      <c r="AV282" s="13" t="s">
        <v>82</v>
      </c>
      <c r="AW282" s="13" t="s">
        <v>37</v>
      </c>
      <c r="AX282" s="13" t="s">
        <v>75</v>
      </c>
      <c r="AY282" s="245" t="s">
        <v>137</v>
      </c>
    </row>
    <row r="283" s="14" customFormat="1">
      <c r="A283" s="14"/>
      <c r="B283" s="246"/>
      <c r="C283" s="247"/>
      <c r="D283" s="226" t="s">
        <v>228</v>
      </c>
      <c r="E283" s="248" t="s">
        <v>19</v>
      </c>
      <c r="F283" s="249" t="s">
        <v>82</v>
      </c>
      <c r="G283" s="247"/>
      <c r="H283" s="250">
        <v>1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228</v>
      </c>
      <c r="AU283" s="256" t="s">
        <v>84</v>
      </c>
      <c r="AV283" s="14" t="s">
        <v>84</v>
      </c>
      <c r="AW283" s="14" t="s">
        <v>37</v>
      </c>
      <c r="AX283" s="14" t="s">
        <v>75</v>
      </c>
      <c r="AY283" s="256" t="s">
        <v>137</v>
      </c>
    </row>
    <row r="284" s="13" customFormat="1">
      <c r="A284" s="13"/>
      <c r="B284" s="236"/>
      <c r="C284" s="237"/>
      <c r="D284" s="226" t="s">
        <v>228</v>
      </c>
      <c r="E284" s="238" t="s">
        <v>19</v>
      </c>
      <c r="F284" s="239" t="s">
        <v>1745</v>
      </c>
      <c r="G284" s="237"/>
      <c r="H284" s="238" t="s">
        <v>19</v>
      </c>
      <c r="I284" s="240"/>
      <c r="J284" s="237"/>
      <c r="K284" s="237"/>
      <c r="L284" s="241"/>
      <c r="M284" s="242"/>
      <c r="N284" s="243"/>
      <c r="O284" s="243"/>
      <c r="P284" s="243"/>
      <c r="Q284" s="243"/>
      <c r="R284" s="243"/>
      <c r="S284" s="243"/>
      <c r="T284" s="24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5" t="s">
        <v>228</v>
      </c>
      <c r="AU284" s="245" t="s">
        <v>84</v>
      </c>
      <c r="AV284" s="13" t="s">
        <v>82</v>
      </c>
      <c r="AW284" s="13" t="s">
        <v>37</v>
      </c>
      <c r="AX284" s="13" t="s">
        <v>75</v>
      </c>
      <c r="AY284" s="245" t="s">
        <v>137</v>
      </c>
    </row>
    <row r="285" s="14" customFormat="1">
      <c r="A285" s="14"/>
      <c r="B285" s="246"/>
      <c r="C285" s="247"/>
      <c r="D285" s="226" t="s">
        <v>228</v>
      </c>
      <c r="E285" s="248" t="s">
        <v>19</v>
      </c>
      <c r="F285" s="249" t="s">
        <v>75</v>
      </c>
      <c r="G285" s="247"/>
      <c r="H285" s="250">
        <v>0</v>
      </c>
      <c r="I285" s="251"/>
      <c r="J285" s="247"/>
      <c r="K285" s="247"/>
      <c r="L285" s="252"/>
      <c r="M285" s="253"/>
      <c r="N285" s="254"/>
      <c r="O285" s="254"/>
      <c r="P285" s="254"/>
      <c r="Q285" s="254"/>
      <c r="R285" s="254"/>
      <c r="S285" s="254"/>
      <c r="T285" s="25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6" t="s">
        <v>228</v>
      </c>
      <c r="AU285" s="256" t="s">
        <v>84</v>
      </c>
      <c r="AV285" s="14" t="s">
        <v>84</v>
      </c>
      <c r="AW285" s="14" t="s">
        <v>37</v>
      </c>
      <c r="AX285" s="14" t="s">
        <v>75</v>
      </c>
      <c r="AY285" s="256" t="s">
        <v>137</v>
      </c>
    </row>
    <row r="286" s="15" customFormat="1">
      <c r="A286" s="15"/>
      <c r="B286" s="257"/>
      <c r="C286" s="258"/>
      <c r="D286" s="226" t="s">
        <v>228</v>
      </c>
      <c r="E286" s="259" t="s">
        <v>19</v>
      </c>
      <c r="F286" s="260" t="s">
        <v>237</v>
      </c>
      <c r="G286" s="258"/>
      <c r="H286" s="261">
        <v>1</v>
      </c>
      <c r="I286" s="262"/>
      <c r="J286" s="258"/>
      <c r="K286" s="258"/>
      <c r="L286" s="263"/>
      <c r="M286" s="264"/>
      <c r="N286" s="265"/>
      <c r="O286" s="265"/>
      <c r="P286" s="265"/>
      <c r="Q286" s="265"/>
      <c r="R286" s="265"/>
      <c r="S286" s="265"/>
      <c r="T286" s="26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67" t="s">
        <v>228</v>
      </c>
      <c r="AU286" s="267" t="s">
        <v>84</v>
      </c>
      <c r="AV286" s="15" t="s">
        <v>155</v>
      </c>
      <c r="AW286" s="15" t="s">
        <v>37</v>
      </c>
      <c r="AX286" s="15" t="s">
        <v>82</v>
      </c>
      <c r="AY286" s="267" t="s">
        <v>137</v>
      </c>
    </row>
    <row r="287" s="2" customFormat="1" ht="49.05" customHeight="1">
      <c r="A287" s="39"/>
      <c r="B287" s="40"/>
      <c r="C287" s="270" t="s">
        <v>416</v>
      </c>
      <c r="D287" s="270" t="s">
        <v>286</v>
      </c>
      <c r="E287" s="271" t="s">
        <v>417</v>
      </c>
      <c r="F287" s="272" t="s">
        <v>418</v>
      </c>
      <c r="G287" s="273" t="s">
        <v>226</v>
      </c>
      <c r="H287" s="274">
        <v>6</v>
      </c>
      <c r="I287" s="275"/>
      <c r="J287" s="276">
        <f>ROUND(I287*H287,2)</f>
        <v>0</v>
      </c>
      <c r="K287" s="272" t="s">
        <v>19</v>
      </c>
      <c r="L287" s="277"/>
      <c r="M287" s="278" t="s">
        <v>19</v>
      </c>
      <c r="N287" s="279" t="s">
        <v>46</v>
      </c>
      <c r="O287" s="85"/>
      <c r="P287" s="222">
        <f>O287*H287</f>
        <v>0</v>
      </c>
      <c r="Q287" s="222">
        <v>0.001</v>
      </c>
      <c r="R287" s="222">
        <f>Q287*H287</f>
        <v>0.0060000000000000001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289</v>
      </c>
      <c r="AT287" s="224" t="s">
        <v>286</v>
      </c>
      <c r="AU287" s="224" t="s">
        <v>84</v>
      </c>
      <c r="AY287" s="18" t="s">
        <v>137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82</v>
      </c>
      <c r="BK287" s="225">
        <f>ROUND(I287*H287,2)</f>
        <v>0</v>
      </c>
      <c r="BL287" s="18" t="s">
        <v>189</v>
      </c>
      <c r="BM287" s="224" t="s">
        <v>419</v>
      </c>
    </row>
    <row r="288" s="13" customFormat="1">
      <c r="A288" s="13"/>
      <c r="B288" s="236"/>
      <c r="C288" s="237"/>
      <c r="D288" s="226" t="s">
        <v>228</v>
      </c>
      <c r="E288" s="238" t="s">
        <v>19</v>
      </c>
      <c r="F288" s="239" t="s">
        <v>1732</v>
      </c>
      <c r="G288" s="237"/>
      <c r="H288" s="238" t="s">
        <v>19</v>
      </c>
      <c r="I288" s="240"/>
      <c r="J288" s="237"/>
      <c r="K288" s="237"/>
      <c r="L288" s="241"/>
      <c r="M288" s="242"/>
      <c r="N288" s="243"/>
      <c r="O288" s="243"/>
      <c r="P288" s="243"/>
      <c r="Q288" s="243"/>
      <c r="R288" s="243"/>
      <c r="S288" s="243"/>
      <c r="T288" s="24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5" t="s">
        <v>228</v>
      </c>
      <c r="AU288" s="245" t="s">
        <v>84</v>
      </c>
      <c r="AV288" s="13" t="s">
        <v>82</v>
      </c>
      <c r="AW288" s="13" t="s">
        <v>37</v>
      </c>
      <c r="AX288" s="13" t="s">
        <v>75</v>
      </c>
      <c r="AY288" s="245" t="s">
        <v>137</v>
      </c>
    </row>
    <row r="289" s="14" customFormat="1">
      <c r="A289" s="14"/>
      <c r="B289" s="246"/>
      <c r="C289" s="247"/>
      <c r="D289" s="226" t="s">
        <v>228</v>
      </c>
      <c r="E289" s="248" t="s">
        <v>19</v>
      </c>
      <c r="F289" s="249" t="s">
        <v>155</v>
      </c>
      <c r="G289" s="247"/>
      <c r="H289" s="250">
        <v>4</v>
      </c>
      <c r="I289" s="251"/>
      <c r="J289" s="247"/>
      <c r="K289" s="247"/>
      <c r="L289" s="252"/>
      <c r="M289" s="253"/>
      <c r="N289" s="254"/>
      <c r="O289" s="254"/>
      <c r="P289" s="254"/>
      <c r="Q289" s="254"/>
      <c r="R289" s="254"/>
      <c r="S289" s="254"/>
      <c r="T289" s="25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56" t="s">
        <v>228</v>
      </c>
      <c r="AU289" s="256" t="s">
        <v>84</v>
      </c>
      <c r="AV289" s="14" t="s">
        <v>84</v>
      </c>
      <c r="AW289" s="14" t="s">
        <v>37</v>
      </c>
      <c r="AX289" s="14" t="s">
        <v>75</v>
      </c>
      <c r="AY289" s="256" t="s">
        <v>137</v>
      </c>
    </row>
    <row r="290" s="13" customFormat="1">
      <c r="A290" s="13"/>
      <c r="B290" s="236"/>
      <c r="C290" s="237"/>
      <c r="D290" s="226" t="s">
        <v>228</v>
      </c>
      <c r="E290" s="238" t="s">
        <v>19</v>
      </c>
      <c r="F290" s="239" t="s">
        <v>1745</v>
      </c>
      <c r="G290" s="237"/>
      <c r="H290" s="238" t="s">
        <v>19</v>
      </c>
      <c r="I290" s="240"/>
      <c r="J290" s="237"/>
      <c r="K290" s="237"/>
      <c r="L290" s="241"/>
      <c r="M290" s="242"/>
      <c r="N290" s="243"/>
      <c r="O290" s="243"/>
      <c r="P290" s="243"/>
      <c r="Q290" s="243"/>
      <c r="R290" s="243"/>
      <c r="S290" s="243"/>
      <c r="T290" s="244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5" t="s">
        <v>228</v>
      </c>
      <c r="AU290" s="245" t="s">
        <v>84</v>
      </c>
      <c r="AV290" s="13" t="s">
        <v>82</v>
      </c>
      <c r="AW290" s="13" t="s">
        <v>37</v>
      </c>
      <c r="AX290" s="13" t="s">
        <v>75</v>
      </c>
      <c r="AY290" s="245" t="s">
        <v>137</v>
      </c>
    </row>
    <row r="291" s="14" customFormat="1">
      <c r="A291" s="14"/>
      <c r="B291" s="246"/>
      <c r="C291" s="247"/>
      <c r="D291" s="226" t="s">
        <v>228</v>
      </c>
      <c r="E291" s="248" t="s">
        <v>19</v>
      </c>
      <c r="F291" s="249" t="s">
        <v>84</v>
      </c>
      <c r="G291" s="247"/>
      <c r="H291" s="250">
        <v>2</v>
      </c>
      <c r="I291" s="251"/>
      <c r="J291" s="247"/>
      <c r="K291" s="247"/>
      <c r="L291" s="252"/>
      <c r="M291" s="253"/>
      <c r="N291" s="254"/>
      <c r="O291" s="254"/>
      <c r="P291" s="254"/>
      <c r="Q291" s="254"/>
      <c r="R291" s="254"/>
      <c r="S291" s="254"/>
      <c r="T291" s="25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6" t="s">
        <v>228</v>
      </c>
      <c r="AU291" s="256" t="s">
        <v>84</v>
      </c>
      <c r="AV291" s="14" t="s">
        <v>84</v>
      </c>
      <c r="AW291" s="14" t="s">
        <v>37</v>
      </c>
      <c r="AX291" s="14" t="s">
        <v>75</v>
      </c>
      <c r="AY291" s="256" t="s">
        <v>137</v>
      </c>
    </row>
    <row r="292" s="15" customFormat="1">
      <c r="A292" s="15"/>
      <c r="B292" s="257"/>
      <c r="C292" s="258"/>
      <c r="D292" s="226" t="s">
        <v>228</v>
      </c>
      <c r="E292" s="259" t="s">
        <v>19</v>
      </c>
      <c r="F292" s="260" t="s">
        <v>237</v>
      </c>
      <c r="G292" s="258"/>
      <c r="H292" s="261">
        <v>6</v>
      </c>
      <c r="I292" s="262"/>
      <c r="J292" s="258"/>
      <c r="K292" s="258"/>
      <c r="L292" s="263"/>
      <c r="M292" s="264"/>
      <c r="N292" s="265"/>
      <c r="O292" s="265"/>
      <c r="P292" s="265"/>
      <c r="Q292" s="265"/>
      <c r="R292" s="265"/>
      <c r="S292" s="265"/>
      <c r="T292" s="266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67" t="s">
        <v>228</v>
      </c>
      <c r="AU292" s="267" t="s">
        <v>84</v>
      </c>
      <c r="AV292" s="15" t="s">
        <v>155</v>
      </c>
      <c r="AW292" s="15" t="s">
        <v>37</v>
      </c>
      <c r="AX292" s="15" t="s">
        <v>82</v>
      </c>
      <c r="AY292" s="267" t="s">
        <v>137</v>
      </c>
    </row>
    <row r="293" s="2" customFormat="1" ht="37.8" customHeight="1">
      <c r="A293" s="39"/>
      <c r="B293" s="40"/>
      <c r="C293" s="213" t="s">
        <v>420</v>
      </c>
      <c r="D293" s="213" t="s">
        <v>140</v>
      </c>
      <c r="E293" s="214" t="s">
        <v>421</v>
      </c>
      <c r="F293" s="215" t="s">
        <v>422</v>
      </c>
      <c r="G293" s="216" t="s">
        <v>226</v>
      </c>
      <c r="H293" s="217">
        <v>13</v>
      </c>
      <c r="I293" s="218"/>
      <c r="J293" s="219">
        <f>ROUND(I293*H293,2)</f>
        <v>0</v>
      </c>
      <c r="K293" s="215" t="s">
        <v>282</v>
      </c>
      <c r="L293" s="45"/>
      <c r="M293" s="220" t="s">
        <v>19</v>
      </c>
      <c r="N293" s="221" t="s">
        <v>46</v>
      </c>
      <c r="O293" s="85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24" t="s">
        <v>189</v>
      </c>
      <c r="AT293" s="224" t="s">
        <v>140</v>
      </c>
      <c r="AU293" s="224" t="s">
        <v>84</v>
      </c>
      <c r="AY293" s="18" t="s">
        <v>137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8" t="s">
        <v>82</v>
      </c>
      <c r="BK293" s="225">
        <f>ROUND(I293*H293,2)</f>
        <v>0</v>
      </c>
      <c r="BL293" s="18" t="s">
        <v>189</v>
      </c>
      <c r="BM293" s="224" t="s">
        <v>423</v>
      </c>
    </row>
    <row r="294" s="2" customFormat="1">
      <c r="A294" s="39"/>
      <c r="B294" s="40"/>
      <c r="C294" s="41"/>
      <c r="D294" s="268" t="s">
        <v>284</v>
      </c>
      <c r="E294" s="41"/>
      <c r="F294" s="269" t="s">
        <v>424</v>
      </c>
      <c r="G294" s="41"/>
      <c r="H294" s="41"/>
      <c r="I294" s="228"/>
      <c r="J294" s="41"/>
      <c r="K294" s="41"/>
      <c r="L294" s="45"/>
      <c r="M294" s="229"/>
      <c r="N294" s="230"/>
      <c r="O294" s="85"/>
      <c r="P294" s="85"/>
      <c r="Q294" s="85"/>
      <c r="R294" s="85"/>
      <c r="S294" s="85"/>
      <c r="T294" s="86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18" t="s">
        <v>284</v>
      </c>
      <c r="AU294" s="18" t="s">
        <v>84</v>
      </c>
    </row>
    <row r="295" s="2" customFormat="1" ht="66.75" customHeight="1">
      <c r="A295" s="39"/>
      <c r="B295" s="40"/>
      <c r="C295" s="270" t="s">
        <v>425</v>
      </c>
      <c r="D295" s="270" t="s">
        <v>286</v>
      </c>
      <c r="E295" s="271" t="s">
        <v>426</v>
      </c>
      <c r="F295" s="272" t="s">
        <v>427</v>
      </c>
      <c r="G295" s="273" t="s">
        <v>226</v>
      </c>
      <c r="H295" s="274">
        <v>13</v>
      </c>
      <c r="I295" s="275"/>
      <c r="J295" s="276">
        <f>ROUND(I295*H295,2)</f>
        <v>0</v>
      </c>
      <c r="K295" s="272" t="s">
        <v>19</v>
      </c>
      <c r="L295" s="277"/>
      <c r="M295" s="278" t="s">
        <v>19</v>
      </c>
      <c r="N295" s="279" t="s">
        <v>46</v>
      </c>
      <c r="O295" s="85"/>
      <c r="P295" s="222">
        <f>O295*H295</f>
        <v>0</v>
      </c>
      <c r="Q295" s="222">
        <v>0.001</v>
      </c>
      <c r="R295" s="222">
        <f>Q295*H295</f>
        <v>0.013000000000000001</v>
      </c>
      <c r="S295" s="222">
        <v>0</v>
      </c>
      <c r="T295" s="223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24" t="s">
        <v>289</v>
      </c>
      <c r="AT295" s="224" t="s">
        <v>286</v>
      </c>
      <c r="AU295" s="224" t="s">
        <v>84</v>
      </c>
      <c r="AY295" s="18" t="s">
        <v>137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8" t="s">
        <v>82</v>
      </c>
      <c r="BK295" s="225">
        <f>ROUND(I295*H295,2)</f>
        <v>0</v>
      </c>
      <c r="BL295" s="18" t="s">
        <v>189</v>
      </c>
      <c r="BM295" s="224" t="s">
        <v>428</v>
      </c>
    </row>
    <row r="296" s="13" customFormat="1">
      <c r="A296" s="13"/>
      <c r="B296" s="236"/>
      <c r="C296" s="237"/>
      <c r="D296" s="226" t="s">
        <v>228</v>
      </c>
      <c r="E296" s="238" t="s">
        <v>19</v>
      </c>
      <c r="F296" s="239" t="s">
        <v>1732</v>
      </c>
      <c r="G296" s="237"/>
      <c r="H296" s="238" t="s">
        <v>19</v>
      </c>
      <c r="I296" s="240"/>
      <c r="J296" s="237"/>
      <c r="K296" s="237"/>
      <c r="L296" s="241"/>
      <c r="M296" s="242"/>
      <c r="N296" s="243"/>
      <c r="O296" s="243"/>
      <c r="P296" s="243"/>
      <c r="Q296" s="243"/>
      <c r="R296" s="243"/>
      <c r="S296" s="243"/>
      <c r="T296" s="244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5" t="s">
        <v>228</v>
      </c>
      <c r="AU296" s="245" t="s">
        <v>84</v>
      </c>
      <c r="AV296" s="13" t="s">
        <v>82</v>
      </c>
      <c r="AW296" s="13" t="s">
        <v>37</v>
      </c>
      <c r="AX296" s="13" t="s">
        <v>75</v>
      </c>
      <c r="AY296" s="245" t="s">
        <v>137</v>
      </c>
    </row>
    <row r="297" s="14" customFormat="1">
      <c r="A297" s="14"/>
      <c r="B297" s="246"/>
      <c r="C297" s="247"/>
      <c r="D297" s="226" t="s">
        <v>228</v>
      </c>
      <c r="E297" s="248" t="s">
        <v>19</v>
      </c>
      <c r="F297" s="249" t="s">
        <v>171</v>
      </c>
      <c r="G297" s="247"/>
      <c r="H297" s="250">
        <v>8</v>
      </c>
      <c r="I297" s="251"/>
      <c r="J297" s="247"/>
      <c r="K297" s="247"/>
      <c r="L297" s="252"/>
      <c r="M297" s="253"/>
      <c r="N297" s="254"/>
      <c r="O297" s="254"/>
      <c r="P297" s="254"/>
      <c r="Q297" s="254"/>
      <c r="R297" s="254"/>
      <c r="S297" s="254"/>
      <c r="T297" s="25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56" t="s">
        <v>228</v>
      </c>
      <c r="AU297" s="256" t="s">
        <v>84</v>
      </c>
      <c r="AV297" s="14" t="s">
        <v>84</v>
      </c>
      <c r="AW297" s="14" t="s">
        <v>37</v>
      </c>
      <c r="AX297" s="14" t="s">
        <v>75</v>
      </c>
      <c r="AY297" s="256" t="s">
        <v>137</v>
      </c>
    </row>
    <row r="298" s="13" customFormat="1">
      <c r="A298" s="13"/>
      <c r="B298" s="236"/>
      <c r="C298" s="237"/>
      <c r="D298" s="226" t="s">
        <v>228</v>
      </c>
      <c r="E298" s="238" t="s">
        <v>19</v>
      </c>
      <c r="F298" s="239" t="s">
        <v>1745</v>
      </c>
      <c r="G298" s="237"/>
      <c r="H298" s="238" t="s">
        <v>19</v>
      </c>
      <c r="I298" s="240"/>
      <c r="J298" s="237"/>
      <c r="K298" s="237"/>
      <c r="L298" s="241"/>
      <c r="M298" s="242"/>
      <c r="N298" s="243"/>
      <c r="O298" s="243"/>
      <c r="P298" s="243"/>
      <c r="Q298" s="243"/>
      <c r="R298" s="243"/>
      <c r="S298" s="243"/>
      <c r="T298" s="24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5" t="s">
        <v>228</v>
      </c>
      <c r="AU298" s="245" t="s">
        <v>84</v>
      </c>
      <c r="AV298" s="13" t="s">
        <v>82</v>
      </c>
      <c r="AW298" s="13" t="s">
        <v>37</v>
      </c>
      <c r="AX298" s="13" t="s">
        <v>75</v>
      </c>
      <c r="AY298" s="245" t="s">
        <v>137</v>
      </c>
    </row>
    <row r="299" s="14" customFormat="1">
      <c r="A299" s="14"/>
      <c r="B299" s="246"/>
      <c r="C299" s="247"/>
      <c r="D299" s="226" t="s">
        <v>228</v>
      </c>
      <c r="E299" s="248" t="s">
        <v>19</v>
      </c>
      <c r="F299" s="249" t="s">
        <v>136</v>
      </c>
      <c r="G299" s="247"/>
      <c r="H299" s="250">
        <v>5</v>
      </c>
      <c r="I299" s="251"/>
      <c r="J299" s="247"/>
      <c r="K299" s="247"/>
      <c r="L299" s="252"/>
      <c r="M299" s="253"/>
      <c r="N299" s="254"/>
      <c r="O299" s="254"/>
      <c r="P299" s="254"/>
      <c r="Q299" s="254"/>
      <c r="R299" s="254"/>
      <c r="S299" s="254"/>
      <c r="T299" s="25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6" t="s">
        <v>228</v>
      </c>
      <c r="AU299" s="256" t="s">
        <v>84</v>
      </c>
      <c r="AV299" s="14" t="s">
        <v>84</v>
      </c>
      <c r="AW299" s="14" t="s">
        <v>37</v>
      </c>
      <c r="AX299" s="14" t="s">
        <v>75</v>
      </c>
      <c r="AY299" s="256" t="s">
        <v>137</v>
      </c>
    </row>
    <row r="300" s="15" customFormat="1">
      <c r="A300" s="15"/>
      <c r="B300" s="257"/>
      <c r="C300" s="258"/>
      <c r="D300" s="226" t="s">
        <v>228</v>
      </c>
      <c r="E300" s="259" t="s">
        <v>19</v>
      </c>
      <c r="F300" s="260" t="s">
        <v>237</v>
      </c>
      <c r="G300" s="258"/>
      <c r="H300" s="261">
        <v>13</v>
      </c>
      <c r="I300" s="262"/>
      <c r="J300" s="258"/>
      <c r="K300" s="258"/>
      <c r="L300" s="263"/>
      <c r="M300" s="264"/>
      <c r="N300" s="265"/>
      <c r="O300" s="265"/>
      <c r="P300" s="265"/>
      <c r="Q300" s="265"/>
      <c r="R300" s="265"/>
      <c r="S300" s="265"/>
      <c r="T300" s="266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67" t="s">
        <v>228</v>
      </c>
      <c r="AU300" s="267" t="s">
        <v>84</v>
      </c>
      <c r="AV300" s="15" t="s">
        <v>155</v>
      </c>
      <c r="AW300" s="15" t="s">
        <v>37</v>
      </c>
      <c r="AX300" s="15" t="s">
        <v>82</v>
      </c>
      <c r="AY300" s="267" t="s">
        <v>137</v>
      </c>
    </row>
    <row r="301" s="2" customFormat="1" ht="37.8" customHeight="1">
      <c r="A301" s="39"/>
      <c r="B301" s="40"/>
      <c r="C301" s="213" t="s">
        <v>429</v>
      </c>
      <c r="D301" s="213" t="s">
        <v>140</v>
      </c>
      <c r="E301" s="214" t="s">
        <v>430</v>
      </c>
      <c r="F301" s="215" t="s">
        <v>431</v>
      </c>
      <c r="G301" s="216" t="s">
        <v>226</v>
      </c>
      <c r="H301" s="217">
        <v>2</v>
      </c>
      <c r="I301" s="218"/>
      <c r="J301" s="219">
        <f>ROUND(I301*H301,2)</f>
        <v>0</v>
      </c>
      <c r="K301" s="215" t="s">
        <v>282</v>
      </c>
      <c r="L301" s="45"/>
      <c r="M301" s="220" t="s">
        <v>19</v>
      </c>
      <c r="N301" s="221" t="s">
        <v>46</v>
      </c>
      <c r="O301" s="85"/>
      <c r="P301" s="222">
        <f>O301*H301</f>
        <v>0</v>
      </c>
      <c r="Q301" s="222">
        <v>0</v>
      </c>
      <c r="R301" s="222">
        <f>Q301*H301</f>
        <v>0</v>
      </c>
      <c r="S301" s="222">
        <v>0</v>
      </c>
      <c r="T301" s="223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24" t="s">
        <v>189</v>
      </c>
      <c r="AT301" s="224" t="s">
        <v>140</v>
      </c>
      <c r="AU301" s="224" t="s">
        <v>84</v>
      </c>
      <c r="AY301" s="18" t="s">
        <v>137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8" t="s">
        <v>82</v>
      </c>
      <c r="BK301" s="225">
        <f>ROUND(I301*H301,2)</f>
        <v>0</v>
      </c>
      <c r="BL301" s="18" t="s">
        <v>189</v>
      </c>
      <c r="BM301" s="224" t="s">
        <v>432</v>
      </c>
    </row>
    <row r="302" s="2" customFormat="1">
      <c r="A302" s="39"/>
      <c r="B302" s="40"/>
      <c r="C302" s="41"/>
      <c r="D302" s="268" t="s">
        <v>284</v>
      </c>
      <c r="E302" s="41"/>
      <c r="F302" s="269" t="s">
        <v>433</v>
      </c>
      <c r="G302" s="41"/>
      <c r="H302" s="41"/>
      <c r="I302" s="228"/>
      <c r="J302" s="41"/>
      <c r="K302" s="41"/>
      <c r="L302" s="45"/>
      <c r="M302" s="229"/>
      <c r="N302" s="230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284</v>
      </c>
      <c r="AU302" s="18" t="s">
        <v>84</v>
      </c>
    </row>
    <row r="303" s="2" customFormat="1" ht="62.7" customHeight="1">
      <c r="A303" s="39"/>
      <c r="B303" s="40"/>
      <c r="C303" s="270" t="s">
        <v>434</v>
      </c>
      <c r="D303" s="270" t="s">
        <v>286</v>
      </c>
      <c r="E303" s="271" t="s">
        <v>435</v>
      </c>
      <c r="F303" s="272" t="s">
        <v>436</v>
      </c>
      <c r="G303" s="273" t="s">
        <v>226</v>
      </c>
      <c r="H303" s="274">
        <v>2</v>
      </c>
      <c r="I303" s="275"/>
      <c r="J303" s="276">
        <f>ROUND(I303*H303,2)</f>
        <v>0</v>
      </c>
      <c r="K303" s="272" t="s">
        <v>19</v>
      </c>
      <c r="L303" s="277"/>
      <c r="M303" s="278" t="s">
        <v>19</v>
      </c>
      <c r="N303" s="279" t="s">
        <v>46</v>
      </c>
      <c r="O303" s="85"/>
      <c r="P303" s="222">
        <f>O303*H303</f>
        <v>0</v>
      </c>
      <c r="Q303" s="222">
        <v>0.001</v>
      </c>
      <c r="R303" s="222">
        <f>Q303*H303</f>
        <v>0.002</v>
      </c>
      <c r="S303" s="222">
        <v>0</v>
      </c>
      <c r="T303" s="223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24" t="s">
        <v>289</v>
      </c>
      <c r="AT303" s="224" t="s">
        <v>286</v>
      </c>
      <c r="AU303" s="224" t="s">
        <v>84</v>
      </c>
      <c r="AY303" s="18" t="s">
        <v>137</v>
      </c>
      <c r="BE303" s="225">
        <f>IF(N303="základní",J303,0)</f>
        <v>0</v>
      </c>
      <c r="BF303" s="225">
        <f>IF(N303="snížená",J303,0)</f>
        <v>0</v>
      </c>
      <c r="BG303" s="225">
        <f>IF(N303="zákl. přenesená",J303,0)</f>
        <v>0</v>
      </c>
      <c r="BH303" s="225">
        <f>IF(N303="sníž. přenesená",J303,0)</f>
        <v>0</v>
      </c>
      <c r="BI303" s="225">
        <f>IF(N303="nulová",J303,0)</f>
        <v>0</v>
      </c>
      <c r="BJ303" s="18" t="s">
        <v>82</v>
      </c>
      <c r="BK303" s="225">
        <f>ROUND(I303*H303,2)</f>
        <v>0</v>
      </c>
      <c r="BL303" s="18" t="s">
        <v>189</v>
      </c>
      <c r="BM303" s="224" t="s">
        <v>437</v>
      </c>
    </row>
    <row r="304" s="13" customFormat="1">
      <c r="A304" s="13"/>
      <c r="B304" s="236"/>
      <c r="C304" s="237"/>
      <c r="D304" s="226" t="s">
        <v>228</v>
      </c>
      <c r="E304" s="238" t="s">
        <v>19</v>
      </c>
      <c r="F304" s="239" t="s">
        <v>1746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228</v>
      </c>
      <c r="AU304" s="245" t="s">
        <v>84</v>
      </c>
      <c r="AV304" s="13" t="s">
        <v>82</v>
      </c>
      <c r="AW304" s="13" t="s">
        <v>37</v>
      </c>
      <c r="AX304" s="13" t="s">
        <v>75</v>
      </c>
      <c r="AY304" s="245" t="s">
        <v>137</v>
      </c>
    </row>
    <row r="305" s="14" customFormat="1">
      <c r="A305" s="14"/>
      <c r="B305" s="246"/>
      <c r="C305" s="247"/>
      <c r="D305" s="226" t="s">
        <v>228</v>
      </c>
      <c r="E305" s="248" t="s">
        <v>19</v>
      </c>
      <c r="F305" s="249" t="s">
        <v>82</v>
      </c>
      <c r="G305" s="247"/>
      <c r="H305" s="250">
        <v>1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228</v>
      </c>
      <c r="AU305" s="256" t="s">
        <v>84</v>
      </c>
      <c r="AV305" s="14" t="s">
        <v>84</v>
      </c>
      <c r="AW305" s="14" t="s">
        <v>37</v>
      </c>
      <c r="AX305" s="14" t="s">
        <v>75</v>
      </c>
      <c r="AY305" s="256" t="s">
        <v>137</v>
      </c>
    </row>
    <row r="306" s="13" customFormat="1">
      <c r="A306" s="13"/>
      <c r="B306" s="236"/>
      <c r="C306" s="237"/>
      <c r="D306" s="226" t="s">
        <v>228</v>
      </c>
      <c r="E306" s="238" t="s">
        <v>19</v>
      </c>
      <c r="F306" s="239" t="s">
        <v>1745</v>
      </c>
      <c r="G306" s="237"/>
      <c r="H306" s="238" t="s">
        <v>19</v>
      </c>
      <c r="I306" s="240"/>
      <c r="J306" s="237"/>
      <c r="K306" s="237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228</v>
      </c>
      <c r="AU306" s="245" t="s">
        <v>84</v>
      </c>
      <c r="AV306" s="13" t="s">
        <v>82</v>
      </c>
      <c r="AW306" s="13" t="s">
        <v>37</v>
      </c>
      <c r="AX306" s="13" t="s">
        <v>75</v>
      </c>
      <c r="AY306" s="245" t="s">
        <v>137</v>
      </c>
    </row>
    <row r="307" s="14" customFormat="1">
      <c r="A307" s="14"/>
      <c r="B307" s="246"/>
      <c r="C307" s="247"/>
      <c r="D307" s="226" t="s">
        <v>228</v>
      </c>
      <c r="E307" s="248" t="s">
        <v>19</v>
      </c>
      <c r="F307" s="249" t="s">
        <v>82</v>
      </c>
      <c r="G307" s="247"/>
      <c r="H307" s="250">
        <v>1</v>
      </c>
      <c r="I307" s="251"/>
      <c r="J307" s="247"/>
      <c r="K307" s="247"/>
      <c r="L307" s="252"/>
      <c r="M307" s="253"/>
      <c r="N307" s="254"/>
      <c r="O307" s="254"/>
      <c r="P307" s="254"/>
      <c r="Q307" s="254"/>
      <c r="R307" s="254"/>
      <c r="S307" s="254"/>
      <c r="T307" s="25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6" t="s">
        <v>228</v>
      </c>
      <c r="AU307" s="256" t="s">
        <v>84</v>
      </c>
      <c r="AV307" s="14" t="s">
        <v>84</v>
      </c>
      <c r="AW307" s="14" t="s">
        <v>37</v>
      </c>
      <c r="AX307" s="14" t="s">
        <v>75</v>
      </c>
      <c r="AY307" s="256" t="s">
        <v>137</v>
      </c>
    </row>
    <row r="308" s="15" customFormat="1">
      <c r="A308" s="15"/>
      <c r="B308" s="257"/>
      <c r="C308" s="258"/>
      <c r="D308" s="226" t="s">
        <v>228</v>
      </c>
      <c r="E308" s="259" t="s">
        <v>19</v>
      </c>
      <c r="F308" s="260" t="s">
        <v>237</v>
      </c>
      <c r="G308" s="258"/>
      <c r="H308" s="261">
        <v>2</v>
      </c>
      <c r="I308" s="262"/>
      <c r="J308" s="258"/>
      <c r="K308" s="258"/>
      <c r="L308" s="263"/>
      <c r="M308" s="264"/>
      <c r="N308" s="265"/>
      <c r="O308" s="265"/>
      <c r="P308" s="265"/>
      <c r="Q308" s="265"/>
      <c r="R308" s="265"/>
      <c r="S308" s="265"/>
      <c r="T308" s="26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7" t="s">
        <v>228</v>
      </c>
      <c r="AU308" s="267" t="s">
        <v>84</v>
      </c>
      <c r="AV308" s="15" t="s">
        <v>155</v>
      </c>
      <c r="AW308" s="15" t="s">
        <v>37</v>
      </c>
      <c r="AX308" s="15" t="s">
        <v>82</v>
      </c>
      <c r="AY308" s="267" t="s">
        <v>137</v>
      </c>
    </row>
    <row r="309" s="2" customFormat="1" ht="49.05" customHeight="1">
      <c r="A309" s="39"/>
      <c r="B309" s="40"/>
      <c r="C309" s="213" t="s">
        <v>438</v>
      </c>
      <c r="D309" s="213" t="s">
        <v>140</v>
      </c>
      <c r="E309" s="214" t="s">
        <v>439</v>
      </c>
      <c r="F309" s="215" t="s">
        <v>440</v>
      </c>
      <c r="G309" s="216" t="s">
        <v>226</v>
      </c>
      <c r="H309" s="217">
        <v>14</v>
      </c>
      <c r="I309" s="218"/>
      <c r="J309" s="219">
        <f>ROUND(I309*H309,2)</f>
        <v>0</v>
      </c>
      <c r="K309" s="215" t="s">
        <v>282</v>
      </c>
      <c r="L309" s="45"/>
      <c r="M309" s="220" t="s">
        <v>19</v>
      </c>
      <c r="N309" s="221" t="s">
        <v>46</v>
      </c>
      <c r="O309" s="85"/>
      <c r="P309" s="222">
        <f>O309*H309</f>
        <v>0</v>
      </c>
      <c r="Q309" s="222">
        <v>0</v>
      </c>
      <c r="R309" s="222">
        <f>Q309*H309</f>
        <v>0</v>
      </c>
      <c r="S309" s="222">
        <v>0</v>
      </c>
      <c r="T309" s="223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24" t="s">
        <v>189</v>
      </c>
      <c r="AT309" s="224" t="s">
        <v>140</v>
      </c>
      <c r="AU309" s="224" t="s">
        <v>84</v>
      </c>
      <c r="AY309" s="18" t="s">
        <v>137</v>
      </c>
      <c r="BE309" s="225">
        <f>IF(N309="základní",J309,0)</f>
        <v>0</v>
      </c>
      <c r="BF309" s="225">
        <f>IF(N309="snížená",J309,0)</f>
        <v>0</v>
      </c>
      <c r="BG309" s="225">
        <f>IF(N309="zákl. přenesená",J309,0)</f>
        <v>0</v>
      </c>
      <c r="BH309" s="225">
        <f>IF(N309="sníž. přenesená",J309,0)</f>
        <v>0</v>
      </c>
      <c r="BI309" s="225">
        <f>IF(N309="nulová",J309,0)</f>
        <v>0</v>
      </c>
      <c r="BJ309" s="18" t="s">
        <v>82</v>
      </c>
      <c r="BK309" s="225">
        <f>ROUND(I309*H309,2)</f>
        <v>0</v>
      </c>
      <c r="BL309" s="18" t="s">
        <v>189</v>
      </c>
      <c r="BM309" s="224" t="s">
        <v>441</v>
      </c>
    </row>
    <row r="310" s="2" customFormat="1">
      <c r="A310" s="39"/>
      <c r="B310" s="40"/>
      <c r="C310" s="41"/>
      <c r="D310" s="268" t="s">
        <v>284</v>
      </c>
      <c r="E310" s="41"/>
      <c r="F310" s="269" t="s">
        <v>442</v>
      </c>
      <c r="G310" s="41"/>
      <c r="H310" s="41"/>
      <c r="I310" s="228"/>
      <c r="J310" s="41"/>
      <c r="K310" s="41"/>
      <c r="L310" s="45"/>
      <c r="M310" s="229"/>
      <c r="N310" s="230"/>
      <c r="O310" s="85"/>
      <c r="P310" s="85"/>
      <c r="Q310" s="85"/>
      <c r="R310" s="85"/>
      <c r="S310" s="85"/>
      <c r="T310" s="86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284</v>
      </c>
      <c r="AU310" s="18" t="s">
        <v>84</v>
      </c>
    </row>
    <row r="311" s="2" customFormat="1" ht="90" customHeight="1">
      <c r="A311" s="39"/>
      <c r="B311" s="40"/>
      <c r="C311" s="270" t="s">
        <v>447</v>
      </c>
      <c r="D311" s="270" t="s">
        <v>286</v>
      </c>
      <c r="E311" s="271" t="s">
        <v>448</v>
      </c>
      <c r="F311" s="272" t="s">
        <v>449</v>
      </c>
      <c r="G311" s="273" t="s">
        <v>226</v>
      </c>
      <c r="H311" s="274">
        <v>10</v>
      </c>
      <c r="I311" s="275"/>
      <c r="J311" s="276">
        <f>ROUND(I311*H311,2)</f>
        <v>0</v>
      </c>
      <c r="K311" s="272" t="s">
        <v>19</v>
      </c>
      <c r="L311" s="277"/>
      <c r="M311" s="278" t="s">
        <v>19</v>
      </c>
      <c r="N311" s="279" t="s">
        <v>46</v>
      </c>
      <c r="O311" s="85"/>
      <c r="P311" s="222">
        <f>O311*H311</f>
        <v>0</v>
      </c>
      <c r="Q311" s="222">
        <v>0.001</v>
      </c>
      <c r="R311" s="222">
        <f>Q311*H311</f>
        <v>0.01</v>
      </c>
      <c r="S311" s="222">
        <v>0</v>
      </c>
      <c r="T311" s="223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24" t="s">
        <v>289</v>
      </c>
      <c r="AT311" s="224" t="s">
        <v>286</v>
      </c>
      <c r="AU311" s="224" t="s">
        <v>84</v>
      </c>
      <c r="AY311" s="18" t="s">
        <v>137</v>
      </c>
      <c r="BE311" s="225">
        <f>IF(N311="základní",J311,0)</f>
        <v>0</v>
      </c>
      <c r="BF311" s="225">
        <f>IF(N311="snížená",J311,0)</f>
        <v>0</v>
      </c>
      <c r="BG311" s="225">
        <f>IF(N311="zákl. přenesená",J311,0)</f>
        <v>0</v>
      </c>
      <c r="BH311" s="225">
        <f>IF(N311="sníž. přenesená",J311,0)</f>
        <v>0</v>
      </c>
      <c r="BI311" s="225">
        <f>IF(N311="nulová",J311,0)</f>
        <v>0</v>
      </c>
      <c r="BJ311" s="18" t="s">
        <v>82</v>
      </c>
      <c r="BK311" s="225">
        <f>ROUND(I311*H311,2)</f>
        <v>0</v>
      </c>
      <c r="BL311" s="18" t="s">
        <v>189</v>
      </c>
      <c r="BM311" s="224" t="s">
        <v>450</v>
      </c>
    </row>
    <row r="312" s="13" customFormat="1">
      <c r="A312" s="13"/>
      <c r="B312" s="236"/>
      <c r="C312" s="237"/>
      <c r="D312" s="226" t="s">
        <v>228</v>
      </c>
      <c r="E312" s="238" t="s">
        <v>19</v>
      </c>
      <c r="F312" s="239" t="s">
        <v>1746</v>
      </c>
      <c r="G312" s="237"/>
      <c r="H312" s="238" t="s">
        <v>19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228</v>
      </c>
      <c r="AU312" s="245" t="s">
        <v>84</v>
      </c>
      <c r="AV312" s="13" t="s">
        <v>82</v>
      </c>
      <c r="AW312" s="13" t="s">
        <v>37</v>
      </c>
      <c r="AX312" s="13" t="s">
        <v>75</v>
      </c>
      <c r="AY312" s="245" t="s">
        <v>137</v>
      </c>
    </row>
    <row r="313" s="14" customFormat="1">
      <c r="A313" s="14"/>
      <c r="B313" s="246"/>
      <c r="C313" s="247"/>
      <c r="D313" s="226" t="s">
        <v>228</v>
      </c>
      <c r="E313" s="248" t="s">
        <v>19</v>
      </c>
      <c r="F313" s="249" t="s">
        <v>136</v>
      </c>
      <c r="G313" s="247"/>
      <c r="H313" s="250">
        <v>5</v>
      </c>
      <c r="I313" s="251"/>
      <c r="J313" s="247"/>
      <c r="K313" s="247"/>
      <c r="L313" s="252"/>
      <c r="M313" s="253"/>
      <c r="N313" s="254"/>
      <c r="O313" s="254"/>
      <c r="P313" s="254"/>
      <c r="Q313" s="254"/>
      <c r="R313" s="254"/>
      <c r="S313" s="254"/>
      <c r="T313" s="25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6" t="s">
        <v>228</v>
      </c>
      <c r="AU313" s="256" t="s">
        <v>84</v>
      </c>
      <c r="AV313" s="14" t="s">
        <v>84</v>
      </c>
      <c r="AW313" s="14" t="s">
        <v>37</v>
      </c>
      <c r="AX313" s="14" t="s">
        <v>75</v>
      </c>
      <c r="AY313" s="256" t="s">
        <v>137</v>
      </c>
    </row>
    <row r="314" s="13" customFormat="1">
      <c r="A314" s="13"/>
      <c r="B314" s="236"/>
      <c r="C314" s="237"/>
      <c r="D314" s="226" t="s">
        <v>228</v>
      </c>
      <c r="E314" s="238" t="s">
        <v>19</v>
      </c>
      <c r="F314" s="239" t="s">
        <v>1745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228</v>
      </c>
      <c r="AU314" s="245" t="s">
        <v>84</v>
      </c>
      <c r="AV314" s="13" t="s">
        <v>82</v>
      </c>
      <c r="AW314" s="13" t="s">
        <v>37</v>
      </c>
      <c r="AX314" s="13" t="s">
        <v>75</v>
      </c>
      <c r="AY314" s="245" t="s">
        <v>137</v>
      </c>
    </row>
    <row r="315" s="14" customFormat="1">
      <c r="A315" s="14"/>
      <c r="B315" s="246"/>
      <c r="C315" s="247"/>
      <c r="D315" s="226" t="s">
        <v>228</v>
      </c>
      <c r="E315" s="248" t="s">
        <v>19</v>
      </c>
      <c r="F315" s="249" t="s">
        <v>136</v>
      </c>
      <c r="G315" s="247"/>
      <c r="H315" s="250">
        <v>5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228</v>
      </c>
      <c r="AU315" s="256" t="s">
        <v>84</v>
      </c>
      <c r="AV315" s="14" t="s">
        <v>84</v>
      </c>
      <c r="AW315" s="14" t="s">
        <v>37</v>
      </c>
      <c r="AX315" s="14" t="s">
        <v>75</v>
      </c>
      <c r="AY315" s="256" t="s">
        <v>137</v>
      </c>
    </row>
    <row r="316" s="15" customFormat="1">
      <c r="A316" s="15"/>
      <c r="B316" s="257"/>
      <c r="C316" s="258"/>
      <c r="D316" s="226" t="s">
        <v>228</v>
      </c>
      <c r="E316" s="259" t="s">
        <v>19</v>
      </c>
      <c r="F316" s="260" t="s">
        <v>237</v>
      </c>
      <c r="G316" s="258"/>
      <c r="H316" s="261">
        <v>10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228</v>
      </c>
      <c r="AU316" s="267" t="s">
        <v>84</v>
      </c>
      <c r="AV316" s="15" t="s">
        <v>155</v>
      </c>
      <c r="AW316" s="15" t="s">
        <v>37</v>
      </c>
      <c r="AX316" s="15" t="s">
        <v>82</v>
      </c>
      <c r="AY316" s="267" t="s">
        <v>137</v>
      </c>
    </row>
    <row r="317" s="2" customFormat="1" ht="90" customHeight="1">
      <c r="A317" s="39"/>
      <c r="B317" s="40"/>
      <c r="C317" s="270" t="s">
        <v>451</v>
      </c>
      <c r="D317" s="270" t="s">
        <v>286</v>
      </c>
      <c r="E317" s="271" t="s">
        <v>452</v>
      </c>
      <c r="F317" s="272" t="s">
        <v>453</v>
      </c>
      <c r="G317" s="273" t="s">
        <v>226</v>
      </c>
      <c r="H317" s="274">
        <v>4</v>
      </c>
      <c r="I317" s="275"/>
      <c r="J317" s="276">
        <f>ROUND(I317*H317,2)</f>
        <v>0</v>
      </c>
      <c r="K317" s="272" t="s">
        <v>19</v>
      </c>
      <c r="L317" s="277"/>
      <c r="M317" s="278" t="s">
        <v>19</v>
      </c>
      <c r="N317" s="279" t="s">
        <v>46</v>
      </c>
      <c r="O317" s="85"/>
      <c r="P317" s="222">
        <f>O317*H317</f>
        <v>0</v>
      </c>
      <c r="Q317" s="222">
        <v>0.001</v>
      </c>
      <c r="R317" s="222">
        <f>Q317*H317</f>
        <v>0.0040000000000000001</v>
      </c>
      <c r="S317" s="222">
        <v>0</v>
      </c>
      <c r="T317" s="223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24" t="s">
        <v>289</v>
      </c>
      <c r="AT317" s="224" t="s">
        <v>286</v>
      </c>
      <c r="AU317" s="224" t="s">
        <v>84</v>
      </c>
      <c r="AY317" s="18" t="s">
        <v>137</v>
      </c>
      <c r="BE317" s="225">
        <f>IF(N317="základní",J317,0)</f>
        <v>0</v>
      </c>
      <c r="BF317" s="225">
        <f>IF(N317="snížená",J317,0)</f>
        <v>0</v>
      </c>
      <c r="BG317" s="225">
        <f>IF(N317="zákl. přenesená",J317,0)</f>
        <v>0</v>
      </c>
      <c r="BH317" s="225">
        <f>IF(N317="sníž. přenesená",J317,0)</f>
        <v>0</v>
      </c>
      <c r="BI317" s="225">
        <f>IF(N317="nulová",J317,0)</f>
        <v>0</v>
      </c>
      <c r="BJ317" s="18" t="s">
        <v>82</v>
      </c>
      <c r="BK317" s="225">
        <f>ROUND(I317*H317,2)</f>
        <v>0</v>
      </c>
      <c r="BL317" s="18" t="s">
        <v>189</v>
      </c>
      <c r="BM317" s="224" t="s">
        <v>454</v>
      </c>
    </row>
    <row r="318" s="13" customFormat="1">
      <c r="A318" s="13"/>
      <c r="B318" s="236"/>
      <c r="C318" s="237"/>
      <c r="D318" s="226" t="s">
        <v>228</v>
      </c>
      <c r="E318" s="238" t="s">
        <v>19</v>
      </c>
      <c r="F318" s="239" t="s">
        <v>1732</v>
      </c>
      <c r="G318" s="237"/>
      <c r="H318" s="238" t="s">
        <v>19</v>
      </c>
      <c r="I318" s="240"/>
      <c r="J318" s="237"/>
      <c r="K318" s="237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228</v>
      </c>
      <c r="AU318" s="245" t="s">
        <v>84</v>
      </c>
      <c r="AV318" s="13" t="s">
        <v>82</v>
      </c>
      <c r="AW318" s="13" t="s">
        <v>37</v>
      </c>
      <c r="AX318" s="13" t="s">
        <v>75</v>
      </c>
      <c r="AY318" s="245" t="s">
        <v>137</v>
      </c>
    </row>
    <row r="319" s="14" customFormat="1">
      <c r="A319" s="14"/>
      <c r="B319" s="246"/>
      <c r="C319" s="247"/>
      <c r="D319" s="226" t="s">
        <v>228</v>
      </c>
      <c r="E319" s="248" t="s">
        <v>19</v>
      </c>
      <c r="F319" s="249" t="s">
        <v>155</v>
      </c>
      <c r="G319" s="247"/>
      <c r="H319" s="250">
        <v>4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228</v>
      </c>
      <c r="AU319" s="256" t="s">
        <v>84</v>
      </c>
      <c r="AV319" s="14" t="s">
        <v>84</v>
      </c>
      <c r="AW319" s="14" t="s">
        <v>37</v>
      </c>
      <c r="AX319" s="14" t="s">
        <v>75</v>
      </c>
      <c r="AY319" s="256" t="s">
        <v>137</v>
      </c>
    </row>
    <row r="320" s="13" customFormat="1">
      <c r="A320" s="13"/>
      <c r="B320" s="236"/>
      <c r="C320" s="237"/>
      <c r="D320" s="226" t="s">
        <v>228</v>
      </c>
      <c r="E320" s="238" t="s">
        <v>19</v>
      </c>
      <c r="F320" s="239" t="s">
        <v>1745</v>
      </c>
      <c r="G320" s="237"/>
      <c r="H320" s="238" t="s">
        <v>19</v>
      </c>
      <c r="I320" s="240"/>
      <c r="J320" s="237"/>
      <c r="K320" s="237"/>
      <c r="L320" s="241"/>
      <c r="M320" s="242"/>
      <c r="N320" s="243"/>
      <c r="O320" s="243"/>
      <c r="P320" s="243"/>
      <c r="Q320" s="243"/>
      <c r="R320" s="243"/>
      <c r="S320" s="243"/>
      <c r="T320" s="244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5" t="s">
        <v>228</v>
      </c>
      <c r="AU320" s="245" t="s">
        <v>84</v>
      </c>
      <c r="AV320" s="13" t="s">
        <v>82</v>
      </c>
      <c r="AW320" s="13" t="s">
        <v>37</v>
      </c>
      <c r="AX320" s="13" t="s">
        <v>75</v>
      </c>
      <c r="AY320" s="245" t="s">
        <v>137</v>
      </c>
    </row>
    <row r="321" s="14" customFormat="1">
      <c r="A321" s="14"/>
      <c r="B321" s="246"/>
      <c r="C321" s="247"/>
      <c r="D321" s="226" t="s">
        <v>228</v>
      </c>
      <c r="E321" s="248" t="s">
        <v>19</v>
      </c>
      <c r="F321" s="249" t="s">
        <v>75</v>
      </c>
      <c r="G321" s="247"/>
      <c r="H321" s="250">
        <v>0</v>
      </c>
      <c r="I321" s="251"/>
      <c r="J321" s="247"/>
      <c r="K321" s="247"/>
      <c r="L321" s="252"/>
      <c r="M321" s="253"/>
      <c r="N321" s="254"/>
      <c r="O321" s="254"/>
      <c r="P321" s="254"/>
      <c r="Q321" s="254"/>
      <c r="R321" s="254"/>
      <c r="S321" s="254"/>
      <c r="T321" s="255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6" t="s">
        <v>228</v>
      </c>
      <c r="AU321" s="256" t="s">
        <v>84</v>
      </c>
      <c r="AV321" s="14" t="s">
        <v>84</v>
      </c>
      <c r="AW321" s="14" t="s">
        <v>37</v>
      </c>
      <c r="AX321" s="14" t="s">
        <v>75</v>
      </c>
      <c r="AY321" s="256" t="s">
        <v>137</v>
      </c>
    </row>
    <row r="322" s="15" customFormat="1">
      <c r="A322" s="15"/>
      <c r="B322" s="257"/>
      <c r="C322" s="258"/>
      <c r="D322" s="226" t="s">
        <v>228</v>
      </c>
      <c r="E322" s="259" t="s">
        <v>19</v>
      </c>
      <c r="F322" s="260" t="s">
        <v>237</v>
      </c>
      <c r="G322" s="258"/>
      <c r="H322" s="261">
        <v>4</v>
      </c>
      <c r="I322" s="262"/>
      <c r="J322" s="258"/>
      <c r="K322" s="258"/>
      <c r="L322" s="263"/>
      <c r="M322" s="264"/>
      <c r="N322" s="265"/>
      <c r="O322" s="265"/>
      <c r="P322" s="265"/>
      <c r="Q322" s="265"/>
      <c r="R322" s="265"/>
      <c r="S322" s="265"/>
      <c r="T322" s="266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67" t="s">
        <v>228</v>
      </c>
      <c r="AU322" s="267" t="s">
        <v>84</v>
      </c>
      <c r="AV322" s="15" t="s">
        <v>155</v>
      </c>
      <c r="AW322" s="15" t="s">
        <v>37</v>
      </c>
      <c r="AX322" s="15" t="s">
        <v>82</v>
      </c>
      <c r="AY322" s="267" t="s">
        <v>137</v>
      </c>
    </row>
    <row r="323" s="2" customFormat="1" ht="37.8" customHeight="1">
      <c r="A323" s="39"/>
      <c r="B323" s="40"/>
      <c r="C323" s="213" t="s">
        <v>455</v>
      </c>
      <c r="D323" s="213" t="s">
        <v>140</v>
      </c>
      <c r="E323" s="214" t="s">
        <v>456</v>
      </c>
      <c r="F323" s="215" t="s">
        <v>457</v>
      </c>
      <c r="G323" s="216" t="s">
        <v>226</v>
      </c>
      <c r="H323" s="217">
        <v>8</v>
      </c>
      <c r="I323" s="218"/>
      <c r="J323" s="219">
        <f>ROUND(I323*H323,2)</f>
        <v>0</v>
      </c>
      <c r="K323" s="215" t="s">
        <v>282</v>
      </c>
      <c r="L323" s="45"/>
      <c r="M323" s="220" t="s">
        <v>19</v>
      </c>
      <c r="N323" s="221" t="s">
        <v>46</v>
      </c>
      <c r="O323" s="85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24" t="s">
        <v>189</v>
      </c>
      <c r="AT323" s="224" t="s">
        <v>140</v>
      </c>
      <c r="AU323" s="224" t="s">
        <v>84</v>
      </c>
      <c r="AY323" s="18" t="s">
        <v>137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8" t="s">
        <v>82</v>
      </c>
      <c r="BK323" s="225">
        <f>ROUND(I323*H323,2)</f>
        <v>0</v>
      </c>
      <c r="BL323" s="18" t="s">
        <v>189</v>
      </c>
      <c r="BM323" s="224" t="s">
        <v>458</v>
      </c>
    </row>
    <row r="324" s="2" customFormat="1">
      <c r="A324" s="39"/>
      <c r="B324" s="40"/>
      <c r="C324" s="41"/>
      <c r="D324" s="268" t="s">
        <v>284</v>
      </c>
      <c r="E324" s="41"/>
      <c r="F324" s="269" t="s">
        <v>459</v>
      </c>
      <c r="G324" s="41"/>
      <c r="H324" s="41"/>
      <c r="I324" s="228"/>
      <c r="J324" s="41"/>
      <c r="K324" s="41"/>
      <c r="L324" s="45"/>
      <c r="M324" s="229"/>
      <c r="N324" s="230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284</v>
      </c>
      <c r="AU324" s="18" t="s">
        <v>84</v>
      </c>
    </row>
    <row r="325" s="2" customFormat="1" ht="62.7" customHeight="1">
      <c r="A325" s="39"/>
      <c r="B325" s="40"/>
      <c r="C325" s="270" t="s">
        <v>460</v>
      </c>
      <c r="D325" s="270" t="s">
        <v>286</v>
      </c>
      <c r="E325" s="271" t="s">
        <v>461</v>
      </c>
      <c r="F325" s="272" t="s">
        <v>462</v>
      </c>
      <c r="G325" s="273" t="s">
        <v>226</v>
      </c>
      <c r="H325" s="274">
        <v>8</v>
      </c>
      <c r="I325" s="275"/>
      <c r="J325" s="276">
        <f>ROUND(I325*H325,2)</f>
        <v>0</v>
      </c>
      <c r="K325" s="272" t="s">
        <v>19</v>
      </c>
      <c r="L325" s="277"/>
      <c r="M325" s="278" t="s">
        <v>19</v>
      </c>
      <c r="N325" s="279" t="s">
        <v>46</v>
      </c>
      <c r="O325" s="85"/>
      <c r="P325" s="222">
        <f>O325*H325</f>
        <v>0</v>
      </c>
      <c r="Q325" s="222">
        <v>0.001</v>
      </c>
      <c r="R325" s="222">
        <f>Q325*H325</f>
        <v>0.0080000000000000002</v>
      </c>
      <c r="S325" s="222">
        <v>0</v>
      </c>
      <c r="T325" s="223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24" t="s">
        <v>289</v>
      </c>
      <c r="AT325" s="224" t="s">
        <v>286</v>
      </c>
      <c r="AU325" s="224" t="s">
        <v>84</v>
      </c>
      <c r="AY325" s="18" t="s">
        <v>137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8" t="s">
        <v>82</v>
      </c>
      <c r="BK325" s="225">
        <f>ROUND(I325*H325,2)</f>
        <v>0</v>
      </c>
      <c r="BL325" s="18" t="s">
        <v>189</v>
      </c>
      <c r="BM325" s="224" t="s">
        <v>463</v>
      </c>
    </row>
    <row r="326" s="13" customFormat="1">
      <c r="A326" s="13"/>
      <c r="B326" s="236"/>
      <c r="C326" s="237"/>
      <c r="D326" s="226" t="s">
        <v>228</v>
      </c>
      <c r="E326" s="238" t="s">
        <v>19</v>
      </c>
      <c r="F326" s="239" t="s">
        <v>1732</v>
      </c>
      <c r="G326" s="237"/>
      <c r="H326" s="238" t="s">
        <v>19</v>
      </c>
      <c r="I326" s="240"/>
      <c r="J326" s="237"/>
      <c r="K326" s="237"/>
      <c r="L326" s="241"/>
      <c r="M326" s="242"/>
      <c r="N326" s="243"/>
      <c r="O326" s="243"/>
      <c r="P326" s="243"/>
      <c r="Q326" s="243"/>
      <c r="R326" s="243"/>
      <c r="S326" s="243"/>
      <c r="T326" s="24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5" t="s">
        <v>228</v>
      </c>
      <c r="AU326" s="245" t="s">
        <v>84</v>
      </c>
      <c r="AV326" s="13" t="s">
        <v>82</v>
      </c>
      <c r="AW326" s="13" t="s">
        <v>37</v>
      </c>
      <c r="AX326" s="13" t="s">
        <v>75</v>
      </c>
      <c r="AY326" s="245" t="s">
        <v>137</v>
      </c>
    </row>
    <row r="327" s="14" customFormat="1">
      <c r="A327" s="14"/>
      <c r="B327" s="246"/>
      <c r="C327" s="247"/>
      <c r="D327" s="226" t="s">
        <v>228</v>
      </c>
      <c r="E327" s="248" t="s">
        <v>19</v>
      </c>
      <c r="F327" s="249" t="s">
        <v>155</v>
      </c>
      <c r="G327" s="247"/>
      <c r="H327" s="250">
        <v>4</v>
      </c>
      <c r="I327" s="251"/>
      <c r="J327" s="247"/>
      <c r="K327" s="247"/>
      <c r="L327" s="252"/>
      <c r="M327" s="253"/>
      <c r="N327" s="254"/>
      <c r="O327" s="254"/>
      <c r="P327" s="254"/>
      <c r="Q327" s="254"/>
      <c r="R327" s="254"/>
      <c r="S327" s="254"/>
      <c r="T327" s="25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6" t="s">
        <v>228</v>
      </c>
      <c r="AU327" s="256" t="s">
        <v>84</v>
      </c>
      <c r="AV327" s="14" t="s">
        <v>84</v>
      </c>
      <c r="AW327" s="14" t="s">
        <v>37</v>
      </c>
      <c r="AX327" s="14" t="s">
        <v>75</v>
      </c>
      <c r="AY327" s="256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1745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4" customFormat="1">
      <c r="A329" s="14"/>
      <c r="B329" s="246"/>
      <c r="C329" s="247"/>
      <c r="D329" s="226" t="s">
        <v>228</v>
      </c>
      <c r="E329" s="248" t="s">
        <v>19</v>
      </c>
      <c r="F329" s="249" t="s">
        <v>155</v>
      </c>
      <c r="G329" s="247"/>
      <c r="H329" s="250">
        <v>4</v>
      </c>
      <c r="I329" s="251"/>
      <c r="J329" s="247"/>
      <c r="K329" s="247"/>
      <c r="L329" s="252"/>
      <c r="M329" s="253"/>
      <c r="N329" s="254"/>
      <c r="O329" s="254"/>
      <c r="P329" s="254"/>
      <c r="Q329" s="254"/>
      <c r="R329" s="254"/>
      <c r="S329" s="254"/>
      <c r="T329" s="25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6" t="s">
        <v>228</v>
      </c>
      <c r="AU329" s="256" t="s">
        <v>84</v>
      </c>
      <c r="AV329" s="14" t="s">
        <v>84</v>
      </c>
      <c r="AW329" s="14" t="s">
        <v>37</v>
      </c>
      <c r="AX329" s="14" t="s">
        <v>75</v>
      </c>
      <c r="AY329" s="256" t="s">
        <v>137</v>
      </c>
    </row>
    <row r="330" s="15" customFormat="1">
      <c r="A330" s="15"/>
      <c r="B330" s="257"/>
      <c r="C330" s="258"/>
      <c r="D330" s="226" t="s">
        <v>228</v>
      </c>
      <c r="E330" s="259" t="s">
        <v>19</v>
      </c>
      <c r="F330" s="260" t="s">
        <v>237</v>
      </c>
      <c r="G330" s="258"/>
      <c r="H330" s="261">
        <v>8</v>
      </c>
      <c r="I330" s="262"/>
      <c r="J330" s="258"/>
      <c r="K330" s="258"/>
      <c r="L330" s="263"/>
      <c r="M330" s="264"/>
      <c r="N330" s="265"/>
      <c r="O330" s="265"/>
      <c r="P330" s="265"/>
      <c r="Q330" s="265"/>
      <c r="R330" s="265"/>
      <c r="S330" s="265"/>
      <c r="T330" s="266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67" t="s">
        <v>228</v>
      </c>
      <c r="AU330" s="267" t="s">
        <v>84</v>
      </c>
      <c r="AV330" s="15" t="s">
        <v>155</v>
      </c>
      <c r="AW330" s="15" t="s">
        <v>37</v>
      </c>
      <c r="AX330" s="15" t="s">
        <v>82</v>
      </c>
      <c r="AY330" s="267" t="s">
        <v>137</v>
      </c>
    </row>
    <row r="331" s="12" customFormat="1" ht="22.8" customHeight="1">
      <c r="A331" s="12"/>
      <c r="B331" s="197"/>
      <c r="C331" s="198"/>
      <c r="D331" s="199" t="s">
        <v>74</v>
      </c>
      <c r="E331" s="211" t="s">
        <v>464</v>
      </c>
      <c r="F331" s="211" t="s">
        <v>465</v>
      </c>
      <c r="G331" s="198"/>
      <c r="H331" s="198"/>
      <c r="I331" s="201"/>
      <c r="J331" s="212">
        <f>BK331</f>
        <v>0</v>
      </c>
      <c r="K331" s="198"/>
      <c r="L331" s="203"/>
      <c r="M331" s="204"/>
      <c r="N331" s="205"/>
      <c r="O331" s="205"/>
      <c r="P331" s="206">
        <f>SUM(P332:P419)</f>
        <v>0</v>
      </c>
      <c r="Q331" s="205"/>
      <c r="R331" s="206">
        <f>SUM(R332:R419)</f>
        <v>0.80583899999999997</v>
      </c>
      <c r="S331" s="205"/>
      <c r="T331" s="207">
        <f>SUM(T332:T419)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08" t="s">
        <v>84</v>
      </c>
      <c r="AT331" s="209" t="s">
        <v>74</v>
      </c>
      <c r="AU331" s="209" t="s">
        <v>82</v>
      </c>
      <c r="AY331" s="208" t="s">
        <v>137</v>
      </c>
      <c r="BK331" s="210">
        <f>SUM(BK332:BK419)</f>
        <v>0</v>
      </c>
    </row>
    <row r="332" s="2" customFormat="1" ht="62.7" customHeight="1">
      <c r="A332" s="39"/>
      <c r="B332" s="40"/>
      <c r="C332" s="213" t="s">
        <v>466</v>
      </c>
      <c r="D332" s="213" t="s">
        <v>140</v>
      </c>
      <c r="E332" s="214" t="s">
        <v>467</v>
      </c>
      <c r="F332" s="215" t="s">
        <v>468</v>
      </c>
      <c r="G332" s="216" t="s">
        <v>469</v>
      </c>
      <c r="H332" s="217">
        <v>140</v>
      </c>
      <c r="I332" s="218"/>
      <c r="J332" s="219">
        <f>ROUND(I332*H332,2)</f>
        <v>0</v>
      </c>
      <c r="K332" s="215" t="s">
        <v>282</v>
      </c>
      <c r="L332" s="45"/>
      <c r="M332" s="220" t="s">
        <v>19</v>
      </c>
      <c r="N332" s="221" t="s">
        <v>46</v>
      </c>
      <c r="O332" s="85"/>
      <c r="P332" s="222">
        <f>O332*H332</f>
        <v>0</v>
      </c>
      <c r="Q332" s="222">
        <v>0</v>
      </c>
      <c r="R332" s="222">
        <f>Q332*H332</f>
        <v>0</v>
      </c>
      <c r="S332" s="222">
        <v>0</v>
      </c>
      <c r="T332" s="223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24" t="s">
        <v>189</v>
      </c>
      <c r="AT332" s="224" t="s">
        <v>140</v>
      </c>
      <c r="AU332" s="224" t="s">
        <v>84</v>
      </c>
      <c r="AY332" s="18" t="s">
        <v>137</v>
      </c>
      <c r="BE332" s="225">
        <f>IF(N332="základní",J332,0)</f>
        <v>0</v>
      </c>
      <c r="BF332" s="225">
        <f>IF(N332="snížená",J332,0)</f>
        <v>0</v>
      </c>
      <c r="BG332" s="225">
        <f>IF(N332="zákl. přenesená",J332,0)</f>
        <v>0</v>
      </c>
      <c r="BH332" s="225">
        <f>IF(N332="sníž. přenesená",J332,0)</f>
        <v>0</v>
      </c>
      <c r="BI332" s="225">
        <f>IF(N332="nulová",J332,0)</f>
        <v>0</v>
      </c>
      <c r="BJ332" s="18" t="s">
        <v>82</v>
      </c>
      <c r="BK332" s="225">
        <f>ROUND(I332*H332,2)</f>
        <v>0</v>
      </c>
      <c r="BL332" s="18" t="s">
        <v>189</v>
      </c>
      <c r="BM332" s="224" t="s">
        <v>470</v>
      </c>
    </row>
    <row r="333" s="2" customFormat="1">
      <c r="A333" s="39"/>
      <c r="B333" s="40"/>
      <c r="C333" s="41"/>
      <c r="D333" s="268" t="s">
        <v>284</v>
      </c>
      <c r="E333" s="41"/>
      <c r="F333" s="269" t="s">
        <v>471</v>
      </c>
      <c r="G333" s="41"/>
      <c r="H333" s="41"/>
      <c r="I333" s="228"/>
      <c r="J333" s="41"/>
      <c r="K333" s="41"/>
      <c r="L333" s="45"/>
      <c r="M333" s="229"/>
      <c r="N333" s="230"/>
      <c r="O333" s="85"/>
      <c r="P333" s="85"/>
      <c r="Q333" s="85"/>
      <c r="R333" s="85"/>
      <c r="S333" s="85"/>
      <c r="T333" s="86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18" t="s">
        <v>284</v>
      </c>
      <c r="AU333" s="18" t="s">
        <v>84</v>
      </c>
    </row>
    <row r="334" s="2" customFormat="1" ht="24.15" customHeight="1">
      <c r="A334" s="39"/>
      <c r="B334" s="40"/>
      <c r="C334" s="270" t="s">
        <v>472</v>
      </c>
      <c r="D334" s="270" t="s">
        <v>286</v>
      </c>
      <c r="E334" s="271" t="s">
        <v>473</v>
      </c>
      <c r="F334" s="272" t="s">
        <v>474</v>
      </c>
      <c r="G334" s="273" t="s">
        <v>469</v>
      </c>
      <c r="H334" s="274">
        <v>64.400000000000006</v>
      </c>
      <c r="I334" s="275"/>
      <c r="J334" s="276">
        <f>ROUND(I334*H334,2)</f>
        <v>0</v>
      </c>
      <c r="K334" s="272" t="s">
        <v>282</v>
      </c>
      <c r="L334" s="277"/>
      <c r="M334" s="278" t="s">
        <v>19</v>
      </c>
      <c r="N334" s="279" t="s">
        <v>46</v>
      </c>
      <c r="O334" s="85"/>
      <c r="P334" s="222">
        <f>O334*H334</f>
        <v>0</v>
      </c>
      <c r="Q334" s="222">
        <v>6.9999999999999994E-05</v>
      </c>
      <c r="R334" s="222">
        <f>Q334*H334</f>
        <v>0.0045079999999999999</v>
      </c>
      <c r="S334" s="222">
        <v>0</v>
      </c>
      <c r="T334" s="223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24" t="s">
        <v>289</v>
      </c>
      <c r="AT334" s="224" t="s">
        <v>286</v>
      </c>
      <c r="AU334" s="224" t="s">
        <v>84</v>
      </c>
      <c r="AY334" s="18" t="s">
        <v>137</v>
      </c>
      <c r="BE334" s="225">
        <f>IF(N334="základní",J334,0)</f>
        <v>0</v>
      </c>
      <c r="BF334" s="225">
        <f>IF(N334="snížená",J334,0)</f>
        <v>0</v>
      </c>
      <c r="BG334" s="225">
        <f>IF(N334="zákl. přenesená",J334,0)</f>
        <v>0</v>
      </c>
      <c r="BH334" s="225">
        <f>IF(N334="sníž. přenesená",J334,0)</f>
        <v>0</v>
      </c>
      <c r="BI334" s="225">
        <f>IF(N334="nulová",J334,0)</f>
        <v>0</v>
      </c>
      <c r="BJ334" s="18" t="s">
        <v>82</v>
      </c>
      <c r="BK334" s="225">
        <f>ROUND(I334*H334,2)</f>
        <v>0</v>
      </c>
      <c r="BL334" s="18" t="s">
        <v>189</v>
      </c>
      <c r="BM334" s="224" t="s">
        <v>475</v>
      </c>
    </row>
    <row r="335" s="13" customFormat="1">
      <c r="A335" s="13"/>
      <c r="B335" s="236"/>
      <c r="C335" s="237"/>
      <c r="D335" s="226" t="s">
        <v>228</v>
      </c>
      <c r="E335" s="238" t="s">
        <v>19</v>
      </c>
      <c r="F335" s="239" t="s">
        <v>1747</v>
      </c>
      <c r="G335" s="237"/>
      <c r="H335" s="238" t="s">
        <v>19</v>
      </c>
      <c r="I335" s="240"/>
      <c r="J335" s="237"/>
      <c r="K335" s="237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228</v>
      </c>
      <c r="AU335" s="245" t="s">
        <v>84</v>
      </c>
      <c r="AV335" s="13" t="s">
        <v>82</v>
      </c>
      <c r="AW335" s="13" t="s">
        <v>37</v>
      </c>
      <c r="AX335" s="13" t="s">
        <v>75</v>
      </c>
      <c r="AY335" s="245" t="s">
        <v>137</v>
      </c>
    </row>
    <row r="336" s="14" customFormat="1">
      <c r="A336" s="14"/>
      <c r="B336" s="246"/>
      <c r="C336" s="247"/>
      <c r="D336" s="226" t="s">
        <v>228</v>
      </c>
      <c r="E336" s="248" t="s">
        <v>19</v>
      </c>
      <c r="F336" s="249" t="s">
        <v>1748</v>
      </c>
      <c r="G336" s="247"/>
      <c r="H336" s="250">
        <v>56</v>
      </c>
      <c r="I336" s="251"/>
      <c r="J336" s="247"/>
      <c r="K336" s="247"/>
      <c r="L336" s="252"/>
      <c r="M336" s="253"/>
      <c r="N336" s="254"/>
      <c r="O336" s="254"/>
      <c r="P336" s="254"/>
      <c r="Q336" s="254"/>
      <c r="R336" s="254"/>
      <c r="S336" s="254"/>
      <c r="T336" s="255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6" t="s">
        <v>228</v>
      </c>
      <c r="AU336" s="256" t="s">
        <v>84</v>
      </c>
      <c r="AV336" s="14" t="s">
        <v>84</v>
      </c>
      <c r="AW336" s="14" t="s">
        <v>37</v>
      </c>
      <c r="AX336" s="14" t="s">
        <v>75</v>
      </c>
      <c r="AY336" s="256" t="s">
        <v>137</v>
      </c>
    </row>
    <row r="337" s="13" customFormat="1">
      <c r="A337" s="13"/>
      <c r="B337" s="236"/>
      <c r="C337" s="237"/>
      <c r="D337" s="226" t="s">
        <v>228</v>
      </c>
      <c r="E337" s="238" t="s">
        <v>19</v>
      </c>
      <c r="F337" s="239" t="s">
        <v>1749</v>
      </c>
      <c r="G337" s="237"/>
      <c r="H337" s="238" t="s">
        <v>19</v>
      </c>
      <c r="I337" s="240"/>
      <c r="J337" s="237"/>
      <c r="K337" s="237"/>
      <c r="L337" s="241"/>
      <c r="M337" s="242"/>
      <c r="N337" s="243"/>
      <c r="O337" s="243"/>
      <c r="P337" s="243"/>
      <c r="Q337" s="243"/>
      <c r="R337" s="243"/>
      <c r="S337" s="243"/>
      <c r="T337" s="24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5" t="s">
        <v>228</v>
      </c>
      <c r="AU337" s="245" t="s">
        <v>84</v>
      </c>
      <c r="AV337" s="13" t="s">
        <v>82</v>
      </c>
      <c r="AW337" s="13" t="s">
        <v>37</v>
      </c>
      <c r="AX337" s="13" t="s">
        <v>75</v>
      </c>
      <c r="AY337" s="245" t="s">
        <v>137</v>
      </c>
    </row>
    <row r="338" s="14" customFormat="1">
      <c r="A338" s="14"/>
      <c r="B338" s="246"/>
      <c r="C338" s="247"/>
      <c r="D338" s="226" t="s">
        <v>228</v>
      </c>
      <c r="E338" s="248" t="s">
        <v>19</v>
      </c>
      <c r="F338" s="249" t="s">
        <v>75</v>
      </c>
      <c r="G338" s="247"/>
      <c r="H338" s="250">
        <v>0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6" t="s">
        <v>228</v>
      </c>
      <c r="AU338" s="256" t="s">
        <v>84</v>
      </c>
      <c r="AV338" s="14" t="s">
        <v>84</v>
      </c>
      <c r="AW338" s="14" t="s">
        <v>37</v>
      </c>
      <c r="AX338" s="14" t="s">
        <v>75</v>
      </c>
      <c r="AY338" s="256" t="s">
        <v>137</v>
      </c>
    </row>
    <row r="339" s="15" customFormat="1">
      <c r="A339" s="15"/>
      <c r="B339" s="257"/>
      <c r="C339" s="258"/>
      <c r="D339" s="226" t="s">
        <v>228</v>
      </c>
      <c r="E339" s="259" t="s">
        <v>19</v>
      </c>
      <c r="F339" s="260" t="s">
        <v>237</v>
      </c>
      <c r="G339" s="258"/>
      <c r="H339" s="261">
        <v>56</v>
      </c>
      <c r="I339" s="262"/>
      <c r="J339" s="258"/>
      <c r="K339" s="258"/>
      <c r="L339" s="263"/>
      <c r="M339" s="264"/>
      <c r="N339" s="265"/>
      <c r="O339" s="265"/>
      <c r="P339" s="265"/>
      <c r="Q339" s="265"/>
      <c r="R339" s="265"/>
      <c r="S339" s="265"/>
      <c r="T339" s="266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67" t="s">
        <v>228</v>
      </c>
      <c r="AU339" s="267" t="s">
        <v>84</v>
      </c>
      <c r="AV339" s="15" t="s">
        <v>155</v>
      </c>
      <c r="AW339" s="15" t="s">
        <v>37</v>
      </c>
      <c r="AX339" s="15" t="s">
        <v>82</v>
      </c>
      <c r="AY339" s="267" t="s">
        <v>137</v>
      </c>
    </row>
    <row r="340" s="14" customFormat="1">
      <c r="A340" s="14"/>
      <c r="B340" s="246"/>
      <c r="C340" s="247"/>
      <c r="D340" s="226" t="s">
        <v>228</v>
      </c>
      <c r="E340" s="247"/>
      <c r="F340" s="249" t="s">
        <v>1750</v>
      </c>
      <c r="G340" s="247"/>
      <c r="H340" s="250">
        <v>64.400000000000006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228</v>
      </c>
      <c r="AU340" s="256" t="s">
        <v>84</v>
      </c>
      <c r="AV340" s="14" t="s">
        <v>84</v>
      </c>
      <c r="AW340" s="14" t="s">
        <v>4</v>
      </c>
      <c r="AX340" s="14" t="s">
        <v>82</v>
      </c>
      <c r="AY340" s="256" t="s">
        <v>137</v>
      </c>
    </row>
    <row r="341" s="2" customFormat="1" ht="24.15" customHeight="1">
      <c r="A341" s="39"/>
      <c r="B341" s="40"/>
      <c r="C341" s="270" t="s">
        <v>486</v>
      </c>
      <c r="D341" s="270" t="s">
        <v>286</v>
      </c>
      <c r="E341" s="271" t="s">
        <v>487</v>
      </c>
      <c r="F341" s="272" t="s">
        <v>488</v>
      </c>
      <c r="G341" s="273" t="s">
        <v>469</v>
      </c>
      <c r="H341" s="274">
        <v>96.599999999999994</v>
      </c>
      <c r="I341" s="275"/>
      <c r="J341" s="276">
        <f>ROUND(I341*H341,2)</f>
        <v>0</v>
      </c>
      <c r="K341" s="272" t="s">
        <v>282</v>
      </c>
      <c r="L341" s="277"/>
      <c r="M341" s="278" t="s">
        <v>19</v>
      </c>
      <c r="N341" s="279" t="s">
        <v>46</v>
      </c>
      <c r="O341" s="85"/>
      <c r="P341" s="222">
        <f>O341*H341</f>
        <v>0</v>
      </c>
      <c r="Q341" s="222">
        <v>0.00017000000000000001</v>
      </c>
      <c r="R341" s="222">
        <f>Q341*H341</f>
        <v>0.016421999999999999</v>
      </c>
      <c r="S341" s="222">
        <v>0</v>
      </c>
      <c r="T341" s="223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24" t="s">
        <v>289</v>
      </c>
      <c r="AT341" s="224" t="s">
        <v>286</v>
      </c>
      <c r="AU341" s="224" t="s">
        <v>84</v>
      </c>
      <c r="AY341" s="18" t="s">
        <v>137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8" t="s">
        <v>82</v>
      </c>
      <c r="BK341" s="225">
        <f>ROUND(I341*H341,2)</f>
        <v>0</v>
      </c>
      <c r="BL341" s="18" t="s">
        <v>189</v>
      </c>
      <c r="BM341" s="224" t="s">
        <v>489</v>
      </c>
    </row>
    <row r="342" s="13" customFormat="1">
      <c r="A342" s="13"/>
      <c r="B342" s="236"/>
      <c r="C342" s="237"/>
      <c r="D342" s="226" t="s">
        <v>228</v>
      </c>
      <c r="E342" s="238" t="s">
        <v>19</v>
      </c>
      <c r="F342" s="239" t="s">
        <v>1751</v>
      </c>
      <c r="G342" s="237"/>
      <c r="H342" s="238" t="s">
        <v>19</v>
      </c>
      <c r="I342" s="240"/>
      <c r="J342" s="237"/>
      <c r="K342" s="237"/>
      <c r="L342" s="241"/>
      <c r="M342" s="242"/>
      <c r="N342" s="243"/>
      <c r="O342" s="243"/>
      <c r="P342" s="243"/>
      <c r="Q342" s="243"/>
      <c r="R342" s="243"/>
      <c r="S342" s="243"/>
      <c r="T342" s="24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5" t="s">
        <v>228</v>
      </c>
      <c r="AU342" s="245" t="s">
        <v>84</v>
      </c>
      <c r="AV342" s="13" t="s">
        <v>82</v>
      </c>
      <c r="AW342" s="13" t="s">
        <v>37</v>
      </c>
      <c r="AX342" s="13" t="s">
        <v>75</v>
      </c>
      <c r="AY342" s="245" t="s">
        <v>137</v>
      </c>
    </row>
    <row r="343" s="14" customFormat="1">
      <c r="A343" s="14"/>
      <c r="B343" s="246"/>
      <c r="C343" s="247"/>
      <c r="D343" s="226" t="s">
        <v>228</v>
      </c>
      <c r="E343" s="248" t="s">
        <v>19</v>
      </c>
      <c r="F343" s="249" t="s">
        <v>399</v>
      </c>
      <c r="G343" s="247"/>
      <c r="H343" s="250">
        <v>36</v>
      </c>
      <c r="I343" s="251"/>
      <c r="J343" s="247"/>
      <c r="K343" s="247"/>
      <c r="L343" s="252"/>
      <c r="M343" s="253"/>
      <c r="N343" s="254"/>
      <c r="O343" s="254"/>
      <c r="P343" s="254"/>
      <c r="Q343" s="254"/>
      <c r="R343" s="254"/>
      <c r="S343" s="254"/>
      <c r="T343" s="25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6" t="s">
        <v>228</v>
      </c>
      <c r="AU343" s="256" t="s">
        <v>84</v>
      </c>
      <c r="AV343" s="14" t="s">
        <v>84</v>
      </c>
      <c r="AW343" s="14" t="s">
        <v>37</v>
      </c>
      <c r="AX343" s="14" t="s">
        <v>75</v>
      </c>
      <c r="AY343" s="256" t="s">
        <v>137</v>
      </c>
    </row>
    <row r="344" s="13" customFormat="1">
      <c r="A344" s="13"/>
      <c r="B344" s="236"/>
      <c r="C344" s="237"/>
      <c r="D344" s="226" t="s">
        <v>228</v>
      </c>
      <c r="E344" s="238" t="s">
        <v>19</v>
      </c>
      <c r="F344" s="239" t="s">
        <v>1752</v>
      </c>
      <c r="G344" s="237"/>
      <c r="H344" s="238" t="s">
        <v>19</v>
      </c>
      <c r="I344" s="240"/>
      <c r="J344" s="237"/>
      <c r="K344" s="237"/>
      <c r="L344" s="241"/>
      <c r="M344" s="242"/>
      <c r="N344" s="243"/>
      <c r="O344" s="243"/>
      <c r="P344" s="243"/>
      <c r="Q344" s="243"/>
      <c r="R344" s="243"/>
      <c r="S344" s="243"/>
      <c r="T344" s="244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5" t="s">
        <v>228</v>
      </c>
      <c r="AU344" s="245" t="s">
        <v>84</v>
      </c>
      <c r="AV344" s="13" t="s">
        <v>82</v>
      </c>
      <c r="AW344" s="13" t="s">
        <v>37</v>
      </c>
      <c r="AX344" s="13" t="s">
        <v>75</v>
      </c>
      <c r="AY344" s="245" t="s">
        <v>137</v>
      </c>
    </row>
    <row r="345" s="14" customFormat="1">
      <c r="A345" s="14"/>
      <c r="B345" s="246"/>
      <c r="C345" s="247"/>
      <c r="D345" s="226" t="s">
        <v>228</v>
      </c>
      <c r="E345" s="248" t="s">
        <v>19</v>
      </c>
      <c r="F345" s="249" t="s">
        <v>451</v>
      </c>
      <c r="G345" s="247"/>
      <c r="H345" s="250">
        <v>48</v>
      </c>
      <c r="I345" s="251"/>
      <c r="J345" s="247"/>
      <c r="K345" s="247"/>
      <c r="L345" s="252"/>
      <c r="M345" s="253"/>
      <c r="N345" s="254"/>
      <c r="O345" s="254"/>
      <c r="P345" s="254"/>
      <c r="Q345" s="254"/>
      <c r="R345" s="254"/>
      <c r="S345" s="254"/>
      <c r="T345" s="255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6" t="s">
        <v>228</v>
      </c>
      <c r="AU345" s="256" t="s">
        <v>84</v>
      </c>
      <c r="AV345" s="14" t="s">
        <v>84</v>
      </c>
      <c r="AW345" s="14" t="s">
        <v>37</v>
      </c>
      <c r="AX345" s="14" t="s">
        <v>75</v>
      </c>
      <c r="AY345" s="256" t="s">
        <v>137</v>
      </c>
    </row>
    <row r="346" s="15" customFormat="1">
      <c r="A346" s="15"/>
      <c r="B346" s="257"/>
      <c r="C346" s="258"/>
      <c r="D346" s="226" t="s">
        <v>228</v>
      </c>
      <c r="E346" s="259" t="s">
        <v>19</v>
      </c>
      <c r="F346" s="260" t="s">
        <v>237</v>
      </c>
      <c r="G346" s="258"/>
      <c r="H346" s="261">
        <v>84</v>
      </c>
      <c r="I346" s="262"/>
      <c r="J346" s="258"/>
      <c r="K346" s="258"/>
      <c r="L346" s="263"/>
      <c r="M346" s="264"/>
      <c r="N346" s="265"/>
      <c r="O346" s="265"/>
      <c r="P346" s="265"/>
      <c r="Q346" s="265"/>
      <c r="R346" s="265"/>
      <c r="S346" s="265"/>
      <c r="T346" s="266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67" t="s">
        <v>228</v>
      </c>
      <c r="AU346" s="267" t="s">
        <v>84</v>
      </c>
      <c r="AV346" s="15" t="s">
        <v>155</v>
      </c>
      <c r="AW346" s="15" t="s">
        <v>37</v>
      </c>
      <c r="AX346" s="15" t="s">
        <v>82</v>
      </c>
      <c r="AY346" s="267" t="s">
        <v>137</v>
      </c>
    </row>
    <row r="347" s="14" customFormat="1">
      <c r="A347" s="14"/>
      <c r="B347" s="246"/>
      <c r="C347" s="247"/>
      <c r="D347" s="226" t="s">
        <v>228</v>
      </c>
      <c r="E347" s="247"/>
      <c r="F347" s="249" t="s">
        <v>1753</v>
      </c>
      <c r="G347" s="247"/>
      <c r="H347" s="250">
        <v>96.599999999999994</v>
      </c>
      <c r="I347" s="251"/>
      <c r="J347" s="247"/>
      <c r="K347" s="247"/>
      <c r="L347" s="252"/>
      <c r="M347" s="253"/>
      <c r="N347" s="254"/>
      <c r="O347" s="254"/>
      <c r="P347" s="254"/>
      <c r="Q347" s="254"/>
      <c r="R347" s="254"/>
      <c r="S347" s="254"/>
      <c r="T347" s="25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6" t="s">
        <v>228</v>
      </c>
      <c r="AU347" s="256" t="s">
        <v>84</v>
      </c>
      <c r="AV347" s="14" t="s">
        <v>84</v>
      </c>
      <c r="AW347" s="14" t="s">
        <v>4</v>
      </c>
      <c r="AX347" s="14" t="s">
        <v>82</v>
      </c>
      <c r="AY347" s="256" t="s">
        <v>137</v>
      </c>
    </row>
    <row r="348" s="2" customFormat="1" ht="62.7" customHeight="1">
      <c r="A348" s="39"/>
      <c r="B348" s="40"/>
      <c r="C348" s="213" t="s">
        <v>493</v>
      </c>
      <c r="D348" s="213" t="s">
        <v>140</v>
      </c>
      <c r="E348" s="214" t="s">
        <v>494</v>
      </c>
      <c r="F348" s="215" t="s">
        <v>495</v>
      </c>
      <c r="G348" s="216" t="s">
        <v>469</v>
      </c>
      <c r="H348" s="217">
        <v>52</v>
      </c>
      <c r="I348" s="218"/>
      <c r="J348" s="219">
        <f>ROUND(I348*H348,2)</f>
        <v>0</v>
      </c>
      <c r="K348" s="215" t="s">
        <v>282</v>
      </c>
      <c r="L348" s="45"/>
      <c r="M348" s="220" t="s">
        <v>19</v>
      </c>
      <c r="N348" s="221" t="s">
        <v>46</v>
      </c>
      <c r="O348" s="85"/>
      <c r="P348" s="222">
        <f>O348*H348</f>
        <v>0</v>
      </c>
      <c r="Q348" s="222">
        <v>0</v>
      </c>
      <c r="R348" s="222">
        <f>Q348*H348</f>
        <v>0</v>
      </c>
      <c r="S348" s="222">
        <v>0</v>
      </c>
      <c r="T348" s="223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24" t="s">
        <v>496</v>
      </c>
      <c r="AT348" s="224" t="s">
        <v>140</v>
      </c>
      <c r="AU348" s="224" t="s">
        <v>84</v>
      </c>
      <c r="AY348" s="18" t="s">
        <v>137</v>
      </c>
      <c r="BE348" s="225">
        <f>IF(N348="základní",J348,0)</f>
        <v>0</v>
      </c>
      <c r="BF348" s="225">
        <f>IF(N348="snížená",J348,0)</f>
        <v>0</v>
      </c>
      <c r="BG348" s="225">
        <f>IF(N348="zákl. přenesená",J348,0)</f>
        <v>0</v>
      </c>
      <c r="BH348" s="225">
        <f>IF(N348="sníž. přenesená",J348,0)</f>
        <v>0</v>
      </c>
      <c r="BI348" s="225">
        <f>IF(N348="nulová",J348,0)</f>
        <v>0</v>
      </c>
      <c r="BJ348" s="18" t="s">
        <v>82</v>
      </c>
      <c r="BK348" s="225">
        <f>ROUND(I348*H348,2)</f>
        <v>0</v>
      </c>
      <c r="BL348" s="18" t="s">
        <v>496</v>
      </c>
      <c r="BM348" s="224" t="s">
        <v>497</v>
      </c>
    </row>
    <row r="349" s="2" customFormat="1">
      <c r="A349" s="39"/>
      <c r="B349" s="40"/>
      <c r="C349" s="41"/>
      <c r="D349" s="268" t="s">
        <v>284</v>
      </c>
      <c r="E349" s="41"/>
      <c r="F349" s="269" t="s">
        <v>498</v>
      </c>
      <c r="G349" s="41"/>
      <c r="H349" s="41"/>
      <c r="I349" s="228"/>
      <c r="J349" s="41"/>
      <c r="K349" s="41"/>
      <c r="L349" s="45"/>
      <c r="M349" s="229"/>
      <c r="N349" s="230"/>
      <c r="O349" s="85"/>
      <c r="P349" s="85"/>
      <c r="Q349" s="85"/>
      <c r="R349" s="85"/>
      <c r="S349" s="85"/>
      <c r="T349" s="86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18" t="s">
        <v>284</v>
      </c>
      <c r="AU349" s="18" t="s">
        <v>84</v>
      </c>
    </row>
    <row r="350" s="2" customFormat="1" ht="24.15" customHeight="1">
      <c r="A350" s="39"/>
      <c r="B350" s="40"/>
      <c r="C350" s="270" t="s">
        <v>499</v>
      </c>
      <c r="D350" s="270" t="s">
        <v>286</v>
      </c>
      <c r="E350" s="271" t="s">
        <v>500</v>
      </c>
      <c r="F350" s="272" t="s">
        <v>501</v>
      </c>
      <c r="G350" s="273" t="s">
        <v>469</v>
      </c>
      <c r="H350" s="274">
        <v>59.799999999999997</v>
      </c>
      <c r="I350" s="275"/>
      <c r="J350" s="276">
        <f>ROUND(I350*H350,2)</f>
        <v>0</v>
      </c>
      <c r="K350" s="272" t="s">
        <v>282</v>
      </c>
      <c r="L350" s="277"/>
      <c r="M350" s="278" t="s">
        <v>19</v>
      </c>
      <c r="N350" s="279" t="s">
        <v>46</v>
      </c>
      <c r="O350" s="85"/>
      <c r="P350" s="222">
        <f>O350*H350</f>
        <v>0</v>
      </c>
      <c r="Q350" s="222">
        <v>0.00025000000000000001</v>
      </c>
      <c r="R350" s="222">
        <f>Q350*H350</f>
        <v>0.01495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502</v>
      </c>
      <c r="AT350" s="224" t="s">
        <v>286</v>
      </c>
      <c r="AU350" s="224" t="s">
        <v>84</v>
      </c>
      <c r="AY350" s="18" t="s">
        <v>137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82</v>
      </c>
      <c r="BK350" s="225">
        <f>ROUND(I350*H350,2)</f>
        <v>0</v>
      </c>
      <c r="BL350" s="18" t="s">
        <v>502</v>
      </c>
      <c r="BM350" s="224" t="s">
        <v>503</v>
      </c>
    </row>
    <row r="351" s="13" customFormat="1">
      <c r="A351" s="13"/>
      <c r="B351" s="236"/>
      <c r="C351" s="237"/>
      <c r="D351" s="226" t="s">
        <v>228</v>
      </c>
      <c r="E351" s="238" t="s">
        <v>19</v>
      </c>
      <c r="F351" s="239" t="s">
        <v>1754</v>
      </c>
      <c r="G351" s="237"/>
      <c r="H351" s="238" t="s">
        <v>19</v>
      </c>
      <c r="I351" s="240"/>
      <c r="J351" s="237"/>
      <c r="K351" s="237"/>
      <c r="L351" s="241"/>
      <c r="M351" s="242"/>
      <c r="N351" s="243"/>
      <c r="O351" s="243"/>
      <c r="P351" s="243"/>
      <c r="Q351" s="243"/>
      <c r="R351" s="243"/>
      <c r="S351" s="243"/>
      <c r="T351" s="244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5" t="s">
        <v>228</v>
      </c>
      <c r="AU351" s="245" t="s">
        <v>84</v>
      </c>
      <c r="AV351" s="13" t="s">
        <v>82</v>
      </c>
      <c r="AW351" s="13" t="s">
        <v>37</v>
      </c>
      <c r="AX351" s="13" t="s">
        <v>75</v>
      </c>
      <c r="AY351" s="245" t="s">
        <v>137</v>
      </c>
    </row>
    <row r="352" s="14" customFormat="1">
      <c r="A352" s="14"/>
      <c r="B352" s="246"/>
      <c r="C352" s="247"/>
      <c r="D352" s="226" t="s">
        <v>228</v>
      </c>
      <c r="E352" s="248" t="s">
        <v>19</v>
      </c>
      <c r="F352" s="249" t="s">
        <v>472</v>
      </c>
      <c r="G352" s="247"/>
      <c r="H352" s="250">
        <v>52</v>
      </c>
      <c r="I352" s="251"/>
      <c r="J352" s="247"/>
      <c r="K352" s="247"/>
      <c r="L352" s="252"/>
      <c r="M352" s="253"/>
      <c r="N352" s="254"/>
      <c r="O352" s="254"/>
      <c r="P352" s="254"/>
      <c r="Q352" s="254"/>
      <c r="R352" s="254"/>
      <c r="S352" s="254"/>
      <c r="T352" s="255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6" t="s">
        <v>228</v>
      </c>
      <c r="AU352" s="256" t="s">
        <v>84</v>
      </c>
      <c r="AV352" s="14" t="s">
        <v>84</v>
      </c>
      <c r="AW352" s="14" t="s">
        <v>37</v>
      </c>
      <c r="AX352" s="14" t="s">
        <v>75</v>
      </c>
      <c r="AY352" s="256" t="s">
        <v>137</v>
      </c>
    </row>
    <row r="353" s="15" customFormat="1">
      <c r="A353" s="15"/>
      <c r="B353" s="257"/>
      <c r="C353" s="258"/>
      <c r="D353" s="226" t="s">
        <v>228</v>
      </c>
      <c r="E353" s="259" t="s">
        <v>19</v>
      </c>
      <c r="F353" s="260" t="s">
        <v>237</v>
      </c>
      <c r="G353" s="258"/>
      <c r="H353" s="261">
        <v>52</v>
      </c>
      <c r="I353" s="262"/>
      <c r="J353" s="258"/>
      <c r="K353" s="258"/>
      <c r="L353" s="263"/>
      <c r="M353" s="264"/>
      <c r="N353" s="265"/>
      <c r="O353" s="265"/>
      <c r="P353" s="265"/>
      <c r="Q353" s="265"/>
      <c r="R353" s="265"/>
      <c r="S353" s="265"/>
      <c r="T353" s="266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7" t="s">
        <v>228</v>
      </c>
      <c r="AU353" s="267" t="s">
        <v>84</v>
      </c>
      <c r="AV353" s="15" t="s">
        <v>155</v>
      </c>
      <c r="AW353" s="15" t="s">
        <v>37</v>
      </c>
      <c r="AX353" s="15" t="s">
        <v>82</v>
      </c>
      <c r="AY353" s="267" t="s">
        <v>137</v>
      </c>
    </row>
    <row r="354" s="14" customFormat="1">
      <c r="A354" s="14"/>
      <c r="B354" s="246"/>
      <c r="C354" s="247"/>
      <c r="D354" s="226" t="s">
        <v>228</v>
      </c>
      <c r="E354" s="247"/>
      <c r="F354" s="249" t="s">
        <v>506</v>
      </c>
      <c r="G354" s="247"/>
      <c r="H354" s="250">
        <v>59.799999999999997</v>
      </c>
      <c r="I354" s="251"/>
      <c r="J354" s="247"/>
      <c r="K354" s="247"/>
      <c r="L354" s="252"/>
      <c r="M354" s="253"/>
      <c r="N354" s="254"/>
      <c r="O354" s="254"/>
      <c r="P354" s="254"/>
      <c r="Q354" s="254"/>
      <c r="R354" s="254"/>
      <c r="S354" s="254"/>
      <c r="T354" s="255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6" t="s">
        <v>228</v>
      </c>
      <c r="AU354" s="256" t="s">
        <v>84</v>
      </c>
      <c r="AV354" s="14" t="s">
        <v>84</v>
      </c>
      <c r="AW354" s="14" t="s">
        <v>4</v>
      </c>
      <c r="AX354" s="14" t="s">
        <v>82</v>
      </c>
      <c r="AY354" s="256" t="s">
        <v>137</v>
      </c>
    </row>
    <row r="355" s="2" customFormat="1" ht="49.05" customHeight="1">
      <c r="A355" s="39"/>
      <c r="B355" s="40"/>
      <c r="C355" s="213" t="s">
        <v>507</v>
      </c>
      <c r="D355" s="213" t="s">
        <v>140</v>
      </c>
      <c r="E355" s="214" t="s">
        <v>508</v>
      </c>
      <c r="F355" s="215" t="s">
        <v>509</v>
      </c>
      <c r="G355" s="216" t="s">
        <v>469</v>
      </c>
      <c r="H355" s="217">
        <v>1960</v>
      </c>
      <c r="I355" s="218"/>
      <c r="J355" s="219">
        <f>ROUND(I355*H355,2)</f>
        <v>0</v>
      </c>
      <c r="K355" s="215" t="s">
        <v>282</v>
      </c>
      <c r="L355" s="45"/>
      <c r="M355" s="220" t="s">
        <v>19</v>
      </c>
      <c r="N355" s="221" t="s">
        <v>46</v>
      </c>
      <c r="O355" s="85"/>
      <c r="P355" s="222">
        <f>O355*H355</f>
        <v>0</v>
      </c>
      <c r="Q355" s="222">
        <v>0</v>
      </c>
      <c r="R355" s="222">
        <f>Q355*H355</f>
        <v>0</v>
      </c>
      <c r="S355" s="222">
        <v>0</v>
      </c>
      <c r="T355" s="223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24" t="s">
        <v>496</v>
      </c>
      <c r="AT355" s="224" t="s">
        <v>140</v>
      </c>
      <c r="AU355" s="224" t="s">
        <v>84</v>
      </c>
      <c r="AY355" s="18" t="s">
        <v>137</v>
      </c>
      <c r="BE355" s="225">
        <f>IF(N355="základní",J355,0)</f>
        <v>0</v>
      </c>
      <c r="BF355" s="225">
        <f>IF(N355="snížená",J355,0)</f>
        <v>0</v>
      </c>
      <c r="BG355" s="225">
        <f>IF(N355="zákl. přenesená",J355,0)</f>
        <v>0</v>
      </c>
      <c r="BH355" s="225">
        <f>IF(N355="sníž. přenesená",J355,0)</f>
        <v>0</v>
      </c>
      <c r="BI355" s="225">
        <f>IF(N355="nulová",J355,0)</f>
        <v>0</v>
      </c>
      <c r="BJ355" s="18" t="s">
        <v>82</v>
      </c>
      <c r="BK355" s="225">
        <f>ROUND(I355*H355,2)</f>
        <v>0</v>
      </c>
      <c r="BL355" s="18" t="s">
        <v>496</v>
      </c>
      <c r="BM355" s="224" t="s">
        <v>510</v>
      </c>
    </row>
    <row r="356" s="2" customFormat="1">
      <c r="A356" s="39"/>
      <c r="B356" s="40"/>
      <c r="C356" s="41"/>
      <c r="D356" s="268" t="s">
        <v>284</v>
      </c>
      <c r="E356" s="41"/>
      <c r="F356" s="269" t="s">
        <v>511</v>
      </c>
      <c r="G356" s="41"/>
      <c r="H356" s="41"/>
      <c r="I356" s="228"/>
      <c r="J356" s="41"/>
      <c r="K356" s="41"/>
      <c r="L356" s="45"/>
      <c r="M356" s="229"/>
      <c r="N356" s="230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284</v>
      </c>
      <c r="AU356" s="18" t="s">
        <v>84</v>
      </c>
    </row>
    <row r="357" s="2" customFormat="1" ht="24.15" customHeight="1">
      <c r="A357" s="39"/>
      <c r="B357" s="40"/>
      <c r="C357" s="270" t="s">
        <v>348</v>
      </c>
      <c r="D357" s="270" t="s">
        <v>286</v>
      </c>
      <c r="E357" s="271" t="s">
        <v>512</v>
      </c>
      <c r="F357" s="272" t="s">
        <v>513</v>
      </c>
      <c r="G357" s="273" t="s">
        <v>469</v>
      </c>
      <c r="H357" s="274">
        <v>1196</v>
      </c>
      <c r="I357" s="275"/>
      <c r="J357" s="276">
        <f>ROUND(I357*H357,2)</f>
        <v>0</v>
      </c>
      <c r="K357" s="272" t="s">
        <v>282</v>
      </c>
      <c r="L357" s="277"/>
      <c r="M357" s="278" t="s">
        <v>19</v>
      </c>
      <c r="N357" s="279" t="s">
        <v>46</v>
      </c>
      <c r="O357" s="85"/>
      <c r="P357" s="222">
        <f>O357*H357</f>
        <v>0</v>
      </c>
      <c r="Q357" s="222">
        <v>0.00012</v>
      </c>
      <c r="R357" s="222">
        <f>Q357*H357</f>
        <v>0.14352000000000001</v>
      </c>
      <c r="S357" s="222">
        <v>0</v>
      </c>
      <c r="T357" s="223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24" t="s">
        <v>502</v>
      </c>
      <c r="AT357" s="224" t="s">
        <v>286</v>
      </c>
      <c r="AU357" s="224" t="s">
        <v>84</v>
      </c>
      <c r="AY357" s="18" t="s">
        <v>137</v>
      </c>
      <c r="BE357" s="225">
        <f>IF(N357="základní",J357,0)</f>
        <v>0</v>
      </c>
      <c r="BF357" s="225">
        <f>IF(N357="snížená",J357,0)</f>
        <v>0</v>
      </c>
      <c r="BG357" s="225">
        <f>IF(N357="zákl. přenesená",J357,0)</f>
        <v>0</v>
      </c>
      <c r="BH357" s="225">
        <f>IF(N357="sníž. přenesená",J357,0)</f>
        <v>0</v>
      </c>
      <c r="BI357" s="225">
        <f>IF(N357="nulová",J357,0)</f>
        <v>0</v>
      </c>
      <c r="BJ357" s="18" t="s">
        <v>82</v>
      </c>
      <c r="BK357" s="225">
        <f>ROUND(I357*H357,2)</f>
        <v>0</v>
      </c>
      <c r="BL357" s="18" t="s">
        <v>502</v>
      </c>
      <c r="BM357" s="224" t="s">
        <v>514</v>
      </c>
    </row>
    <row r="358" s="13" customFormat="1">
      <c r="A358" s="13"/>
      <c r="B358" s="236"/>
      <c r="C358" s="237"/>
      <c r="D358" s="226" t="s">
        <v>228</v>
      </c>
      <c r="E358" s="238" t="s">
        <v>19</v>
      </c>
      <c r="F358" s="239" t="s">
        <v>1755</v>
      </c>
      <c r="G358" s="237"/>
      <c r="H358" s="238" t="s">
        <v>19</v>
      </c>
      <c r="I358" s="240"/>
      <c r="J358" s="237"/>
      <c r="K358" s="237"/>
      <c r="L358" s="241"/>
      <c r="M358" s="242"/>
      <c r="N358" s="243"/>
      <c r="O358" s="243"/>
      <c r="P358" s="243"/>
      <c r="Q358" s="243"/>
      <c r="R358" s="243"/>
      <c r="S358" s="243"/>
      <c r="T358" s="244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5" t="s">
        <v>228</v>
      </c>
      <c r="AU358" s="245" t="s">
        <v>84</v>
      </c>
      <c r="AV358" s="13" t="s">
        <v>82</v>
      </c>
      <c r="AW358" s="13" t="s">
        <v>37</v>
      </c>
      <c r="AX358" s="13" t="s">
        <v>75</v>
      </c>
      <c r="AY358" s="245" t="s">
        <v>137</v>
      </c>
    </row>
    <row r="359" s="14" customFormat="1">
      <c r="A359" s="14"/>
      <c r="B359" s="246"/>
      <c r="C359" s="247"/>
      <c r="D359" s="226" t="s">
        <v>228</v>
      </c>
      <c r="E359" s="248" t="s">
        <v>19</v>
      </c>
      <c r="F359" s="249" t="s">
        <v>1756</v>
      </c>
      <c r="G359" s="247"/>
      <c r="H359" s="250">
        <v>610</v>
      </c>
      <c r="I359" s="251"/>
      <c r="J359" s="247"/>
      <c r="K359" s="247"/>
      <c r="L359" s="252"/>
      <c r="M359" s="253"/>
      <c r="N359" s="254"/>
      <c r="O359" s="254"/>
      <c r="P359" s="254"/>
      <c r="Q359" s="254"/>
      <c r="R359" s="254"/>
      <c r="S359" s="254"/>
      <c r="T359" s="255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6" t="s">
        <v>228</v>
      </c>
      <c r="AU359" s="256" t="s">
        <v>84</v>
      </c>
      <c r="AV359" s="14" t="s">
        <v>84</v>
      </c>
      <c r="AW359" s="14" t="s">
        <v>37</v>
      </c>
      <c r="AX359" s="14" t="s">
        <v>75</v>
      </c>
      <c r="AY359" s="256" t="s">
        <v>137</v>
      </c>
    </row>
    <row r="360" s="13" customFormat="1">
      <c r="A360" s="13"/>
      <c r="B360" s="236"/>
      <c r="C360" s="237"/>
      <c r="D360" s="226" t="s">
        <v>228</v>
      </c>
      <c r="E360" s="238" t="s">
        <v>19</v>
      </c>
      <c r="F360" s="239" t="s">
        <v>1757</v>
      </c>
      <c r="G360" s="237"/>
      <c r="H360" s="238" t="s">
        <v>19</v>
      </c>
      <c r="I360" s="240"/>
      <c r="J360" s="237"/>
      <c r="K360" s="237"/>
      <c r="L360" s="241"/>
      <c r="M360" s="242"/>
      <c r="N360" s="243"/>
      <c r="O360" s="243"/>
      <c r="P360" s="243"/>
      <c r="Q360" s="243"/>
      <c r="R360" s="243"/>
      <c r="S360" s="243"/>
      <c r="T360" s="244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5" t="s">
        <v>228</v>
      </c>
      <c r="AU360" s="245" t="s">
        <v>84</v>
      </c>
      <c r="AV360" s="13" t="s">
        <v>82</v>
      </c>
      <c r="AW360" s="13" t="s">
        <v>37</v>
      </c>
      <c r="AX360" s="13" t="s">
        <v>75</v>
      </c>
      <c r="AY360" s="245" t="s">
        <v>137</v>
      </c>
    </row>
    <row r="361" s="14" customFormat="1">
      <c r="A361" s="14"/>
      <c r="B361" s="246"/>
      <c r="C361" s="247"/>
      <c r="D361" s="226" t="s">
        <v>228</v>
      </c>
      <c r="E361" s="248" t="s">
        <v>19</v>
      </c>
      <c r="F361" s="249" t="s">
        <v>1758</v>
      </c>
      <c r="G361" s="247"/>
      <c r="H361" s="250">
        <v>430</v>
      </c>
      <c r="I361" s="251"/>
      <c r="J361" s="247"/>
      <c r="K361" s="247"/>
      <c r="L361" s="252"/>
      <c r="M361" s="253"/>
      <c r="N361" s="254"/>
      <c r="O361" s="254"/>
      <c r="P361" s="254"/>
      <c r="Q361" s="254"/>
      <c r="R361" s="254"/>
      <c r="S361" s="254"/>
      <c r="T361" s="255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6" t="s">
        <v>228</v>
      </c>
      <c r="AU361" s="256" t="s">
        <v>84</v>
      </c>
      <c r="AV361" s="14" t="s">
        <v>84</v>
      </c>
      <c r="AW361" s="14" t="s">
        <v>37</v>
      </c>
      <c r="AX361" s="14" t="s">
        <v>75</v>
      </c>
      <c r="AY361" s="256" t="s">
        <v>137</v>
      </c>
    </row>
    <row r="362" s="15" customFormat="1">
      <c r="A362" s="15"/>
      <c r="B362" s="257"/>
      <c r="C362" s="258"/>
      <c r="D362" s="226" t="s">
        <v>228</v>
      </c>
      <c r="E362" s="259" t="s">
        <v>19</v>
      </c>
      <c r="F362" s="260" t="s">
        <v>237</v>
      </c>
      <c r="G362" s="258"/>
      <c r="H362" s="261">
        <v>1040</v>
      </c>
      <c r="I362" s="262"/>
      <c r="J362" s="258"/>
      <c r="K362" s="258"/>
      <c r="L362" s="263"/>
      <c r="M362" s="264"/>
      <c r="N362" s="265"/>
      <c r="O362" s="265"/>
      <c r="P362" s="265"/>
      <c r="Q362" s="265"/>
      <c r="R362" s="265"/>
      <c r="S362" s="265"/>
      <c r="T362" s="266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T362" s="267" t="s">
        <v>228</v>
      </c>
      <c r="AU362" s="267" t="s">
        <v>84</v>
      </c>
      <c r="AV362" s="15" t="s">
        <v>155</v>
      </c>
      <c r="AW362" s="15" t="s">
        <v>37</v>
      </c>
      <c r="AX362" s="15" t="s">
        <v>82</v>
      </c>
      <c r="AY362" s="267" t="s">
        <v>137</v>
      </c>
    </row>
    <row r="363" s="14" customFormat="1">
      <c r="A363" s="14"/>
      <c r="B363" s="246"/>
      <c r="C363" s="247"/>
      <c r="D363" s="226" t="s">
        <v>228</v>
      </c>
      <c r="E363" s="247"/>
      <c r="F363" s="249" t="s">
        <v>1759</v>
      </c>
      <c r="G363" s="247"/>
      <c r="H363" s="250">
        <v>1196</v>
      </c>
      <c r="I363" s="251"/>
      <c r="J363" s="247"/>
      <c r="K363" s="247"/>
      <c r="L363" s="252"/>
      <c r="M363" s="253"/>
      <c r="N363" s="254"/>
      <c r="O363" s="254"/>
      <c r="P363" s="254"/>
      <c r="Q363" s="254"/>
      <c r="R363" s="254"/>
      <c r="S363" s="254"/>
      <c r="T363" s="25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6" t="s">
        <v>228</v>
      </c>
      <c r="AU363" s="256" t="s">
        <v>84</v>
      </c>
      <c r="AV363" s="14" t="s">
        <v>84</v>
      </c>
      <c r="AW363" s="14" t="s">
        <v>4</v>
      </c>
      <c r="AX363" s="14" t="s">
        <v>82</v>
      </c>
      <c r="AY363" s="256" t="s">
        <v>137</v>
      </c>
    </row>
    <row r="364" s="2" customFormat="1" ht="24.15" customHeight="1">
      <c r="A364" s="39"/>
      <c r="B364" s="40"/>
      <c r="C364" s="270" t="s">
        <v>520</v>
      </c>
      <c r="D364" s="270" t="s">
        <v>286</v>
      </c>
      <c r="E364" s="271" t="s">
        <v>521</v>
      </c>
      <c r="F364" s="272" t="s">
        <v>522</v>
      </c>
      <c r="G364" s="273" t="s">
        <v>469</v>
      </c>
      <c r="H364" s="274">
        <v>1058</v>
      </c>
      <c r="I364" s="275"/>
      <c r="J364" s="276">
        <f>ROUND(I364*H364,2)</f>
        <v>0</v>
      </c>
      <c r="K364" s="272" t="s">
        <v>282</v>
      </c>
      <c r="L364" s="277"/>
      <c r="M364" s="278" t="s">
        <v>19</v>
      </c>
      <c r="N364" s="279" t="s">
        <v>46</v>
      </c>
      <c r="O364" s="85"/>
      <c r="P364" s="222">
        <f>O364*H364</f>
        <v>0</v>
      </c>
      <c r="Q364" s="222">
        <v>0.00017000000000000001</v>
      </c>
      <c r="R364" s="222">
        <f>Q364*H364</f>
        <v>0.17986000000000002</v>
      </c>
      <c r="S364" s="222">
        <v>0</v>
      </c>
      <c r="T364" s="223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24" t="s">
        <v>502</v>
      </c>
      <c r="AT364" s="224" t="s">
        <v>286</v>
      </c>
      <c r="AU364" s="224" t="s">
        <v>84</v>
      </c>
      <c r="AY364" s="18" t="s">
        <v>137</v>
      </c>
      <c r="BE364" s="225">
        <f>IF(N364="základní",J364,0)</f>
        <v>0</v>
      </c>
      <c r="BF364" s="225">
        <f>IF(N364="snížená",J364,0)</f>
        <v>0</v>
      </c>
      <c r="BG364" s="225">
        <f>IF(N364="zákl. přenesená",J364,0)</f>
        <v>0</v>
      </c>
      <c r="BH364" s="225">
        <f>IF(N364="sníž. přenesená",J364,0)</f>
        <v>0</v>
      </c>
      <c r="BI364" s="225">
        <f>IF(N364="nulová",J364,0)</f>
        <v>0</v>
      </c>
      <c r="BJ364" s="18" t="s">
        <v>82</v>
      </c>
      <c r="BK364" s="225">
        <f>ROUND(I364*H364,2)</f>
        <v>0</v>
      </c>
      <c r="BL364" s="18" t="s">
        <v>502</v>
      </c>
      <c r="BM364" s="224" t="s">
        <v>523</v>
      </c>
    </row>
    <row r="365" s="13" customFormat="1">
      <c r="A365" s="13"/>
      <c r="B365" s="236"/>
      <c r="C365" s="237"/>
      <c r="D365" s="226" t="s">
        <v>228</v>
      </c>
      <c r="E365" s="238" t="s">
        <v>19</v>
      </c>
      <c r="F365" s="239" t="s">
        <v>1755</v>
      </c>
      <c r="G365" s="237"/>
      <c r="H365" s="238" t="s">
        <v>19</v>
      </c>
      <c r="I365" s="240"/>
      <c r="J365" s="237"/>
      <c r="K365" s="237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228</v>
      </c>
      <c r="AU365" s="245" t="s">
        <v>84</v>
      </c>
      <c r="AV365" s="13" t="s">
        <v>82</v>
      </c>
      <c r="AW365" s="13" t="s">
        <v>37</v>
      </c>
      <c r="AX365" s="13" t="s">
        <v>75</v>
      </c>
      <c r="AY365" s="245" t="s">
        <v>137</v>
      </c>
    </row>
    <row r="366" s="14" customFormat="1">
      <c r="A366" s="14"/>
      <c r="B366" s="246"/>
      <c r="C366" s="247"/>
      <c r="D366" s="226" t="s">
        <v>228</v>
      </c>
      <c r="E366" s="248" t="s">
        <v>19</v>
      </c>
      <c r="F366" s="249" t="s">
        <v>1760</v>
      </c>
      <c r="G366" s="247"/>
      <c r="H366" s="250">
        <v>540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228</v>
      </c>
      <c r="AU366" s="256" t="s">
        <v>84</v>
      </c>
      <c r="AV366" s="14" t="s">
        <v>84</v>
      </c>
      <c r="AW366" s="14" t="s">
        <v>37</v>
      </c>
      <c r="AX366" s="14" t="s">
        <v>75</v>
      </c>
      <c r="AY366" s="256" t="s">
        <v>137</v>
      </c>
    </row>
    <row r="367" s="13" customFormat="1">
      <c r="A367" s="13"/>
      <c r="B367" s="236"/>
      <c r="C367" s="237"/>
      <c r="D367" s="226" t="s">
        <v>228</v>
      </c>
      <c r="E367" s="238" t="s">
        <v>19</v>
      </c>
      <c r="F367" s="239" t="s">
        <v>1757</v>
      </c>
      <c r="G367" s="237"/>
      <c r="H367" s="238" t="s">
        <v>19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228</v>
      </c>
      <c r="AU367" s="245" t="s">
        <v>84</v>
      </c>
      <c r="AV367" s="13" t="s">
        <v>82</v>
      </c>
      <c r="AW367" s="13" t="s">
        <v>37</v>
      </c>
      <c r="AX367" s="13" t="s">
        <v>75</v>
      </c>
      <c r="AY367" s="245" t="s">
        <v>137</v>
      </c>
    </row>
    <row r="368" s="14" customFormat="1">
      <c r="A368" s="14"/>
      <c r="B368" s="246"/>
      <c r="C368" s="247"/>
      <c r="D368" s="226" t="s">
        <v>228</v>
      </c>
      <c r="E368" s="248" t="s">
        <v>19</v>
      </c>
      <c r="F368" s="249" t="s">
        <v>1761</v>
      </c>
      <c r="G368" s="247"/>
      <c r="H368" s="250">
        <v>380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228</v>
      </c>
      <c r="AU368" s="256" t="s">
        <v>84</v>
      </c>
      <c r="AV368" s="14" t="s">
        <v>84</v>
      </c>
      <c r="AW368" s="14" t="s">
        <v>37</v>
      </c>
      <c r="AX368" s="14" t="s">
        <v>75</v>
      </c>
      <c r="AY368" s="256" t="s">
        <v>137</v>
      </c>
    </row>
    <row r="369" s="15" customFormat="1">
      <c r="A369" s="15"/>
      <c r="B369" s="257"/>
      <c r="C369" s="258"/>
      <c r="D369" s="226" t="s">
        <v>228</v>
      </c>
      <c r="E369" s="259" t="s">
        <v>19</v>
      </c>
      <c r="F369" s="260" t="s">
        <v>237</v>
      </c>
      <c r="G369" s="258"/>
      <c r="H369" s="261">
        <v>920</v>
      </c>
      <c r="I369" s="262"/>
      <c r="J369" s="258"/>
      <c r="K369" s="258"/>
      <c r="L369" s="263"/>
      <c r="M369" s="264"/>
      <c r="N369" s="265"/>
      <c r="O369" s="265"/>
      <c r="P369" s="265"/>
      <c r="Q369" s="265"/>
      <c r="R369" s="265"/>
      <c r="S369" s="265"/>
      <c r="T369" s="266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7" t="s">
        <v>228</v>
      </c>
      <c r="AU369" s="267" t="s">
        <v>84</v>
      </c>
      <c r="AV369" s="15" t="s">
        <v>155</v>
      </c>
      <c r="AW369" s="15" t="s">
        <v>37</v>
      </c>
      <c r="AX369" s="15" t="s">
        <v>82</v>
      </c>
      <c r="AY369" s="267" t="s">
        <v>137</v>
      </c>
    </row>
    <row r="370" s="14" customFormat="1">
      <c r="A370" s="14"/>
      <c r="B370" s="246"/>
      <c r="C370" s="247"/>
      <c r="D370" s="226" t="s">
        <v>228</v>
      </c>
      <c r="E370" s="247"/>
      <c r="F370" s="249" t="s">
        <v>1762</v>
      </c>
      <c r="G370" s="247"/>
      <c r="H370" s="250">
        <v>1058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228</v>
      </c>
      <c r="AU370" s="256" t="s">
        <v>84</v>
      </c>
      <c r="AV370" s="14" t="s">
        <v>84</v>
      </c>
      <c r="AW370" s="14" t="s">
        <v>4</v>
      </c>
      <c r="AX370" s="14" t="s">
        <v>82</v>
      </c>
      <c r="AY370" s="256" t="s">
        <v>137</v>
      </c>
    </row>
    <row r="371" s="2" customFormat="1" ht="49.05" customHeight="1">
      <c r="A371" s="39"/>
      <c r="B371" s="40"/>
      <c r="C371" s="213" t="s">
        <v>528</v>
      </c>
      <c r="D371" s="213" t="s">
        <v>140</v>
      </c>
      <c r="E371" s="214" t="s">
        <v>529</v>
      </c>
      <c r="F371" s="215" t="s">
        <v>530</v>
      </c>
      <c r="G371" s="216" t="s">
        <v>469</v>
      </c>
      <c r="H371" s="217">
        <v>22</v>
      </c>
      <c r="I371" s="218"/>
      <c r="J371" s="219">
        <f>ROUND(I371*H371,2)</f>
        <v>0</v>
      </c>
      <c r="K371" s="215" t="s">
        <v>282</v>
      </c>
      <c r="L371" s="45"/>
      <c r="M371" s="220" t="s">
        <v>19</v>
      </c>
      <c r="N371" s="221" t="s">
        <v>46</v>
      </c>
      <c r="O371" s="85"/>
      <c r="P371" s="222">
        <f>O371*H371</f>
        <v>0</v>
      </c>
      <c r="Q371" s="222">
        <v>0</v>
      </c>
      <c r="R371" s="222">
        <f>Q371*H371</f>
        <v>0</v>
      </c>
      <c r="S371" s="222">
        <v>0</v>
      </c>
      <c r="T371" s="223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24" t="s">
        <v>496</v>
      </c>
      <c r="AT371" s="224" t="s">
        <v>140</v>
      </c>
      <c r="AU371" s="224" t="s">
        <v>84</v>
      </c>
      <c r="AY371" s="18" t="s">
        <v>137</v>
      </c>
      <c r="BE371" s="225">
        <f>IF(N371="základní",J371,0)</f>
        <v>0</v>
      </c>
      <c r="BF371" s="225">
        <f>IF(N371="snížená",J371,0)</f>
        <v>0</v>
      </c>
      <c r="BG371" s="225">
        <f>IF(N371="zákl. přenesená",J371,0)</f>
        <v>0</v>
      </c>
      <c r="BH371" s="225">
        <f>IF(N371="sníž. přenesená",J371,0)</f>
        <v>0</v>
      </c>
      <c r="BI371" s="225">
        <f>IF(N371="nulová",J371,0)</f>
        <v>0</v>
      </c>
      <c r="BJ371" s="18" t="s">
        <v>82</v>
      </c>
      <c r="BK371" s="225">
        <f>ROUND(I371*H371,2)</f>
        <v>0</v>
      </c>
      <c r="BL371" s="18" t="s">
        <v>496</v>
      </c>
      <c r="BM371" s="224" t="s">
        <v>531</v>
      </c>
    </row>
    <row r="372" s="2" customFormat="1">
      <c r="A372" s="39"/>
      <c r="B372" s="40"/>
      <c r="C372" s="41"/>
      <c r="D372" s="268" t="s">
        <v>284</v>
      </c>
      <c r="E372" s="41"/>
      <c r="F372" s="269" t="s">
        <v>532</v>
      </c>
      <c r="G372" s="41"/>
      <c r="H372" s="41"/>
      <c r="I372" s="228"/>
      <c r="J372" s="41"/>
      <c r="K372" s="41"/>
      <c r="L372" s="45"/>
      <c r="M372" s="229"/>
      <c r="N372" s="230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284</v>
      </c>
      <c r="AU372" s="18" t="s">
        <v>84</v>
      </c>
    </row>
    <row r="373" s="2" customFormat="1" ht="24.15" customHeight="1">
      <c r="A373" s="39"/>
      <c r="B373" s="40"/>
      <c r="C373" s="270" t="s">
        <v>533</v>
      </c>
      <c r="D373" s="270" t="s">
        <v>286</v>
      </c>
      <c r="E373" s="271" t="s">
        <v>534</v>
      </c>
      <c r="F373" s="272" t="s">
        <v>535</v>
      </c>
      <c r="G373" s="273" t="s">
        <v>469</v>
      </c>
      <c r="H373" s="274">
        <v>25.300000000000001</v>
      </c>
      <c r="I373" s="275"/>
      <c r="J373" s="276">
        <f>ROUND(I373*H373,2)</f>
        <v>0</v>
      </c>
      <c r="K373" s="272" t="s">
        <v>282</v>
      </c>
      <c r="L373" s="277"/>
      <c r="M373" s="278" t="s">
        <v>19</v>
      </c>
      <c r="N373" s="279" t="s">
        <v>46</v>
      </c>
      <c r="O373" s="85"/>
      <c r="P373" s="222">
        <f>O373*H373</f>
        <v>0</v>
      </c>
      <c r="Q373" s="222">
        <v>0.00029</v>
      </c>
      <c r="R373" s="222">
        <f>Q373*H373</f>
        <v>0.0073370000000000006</v>
      </c>
      <c r="S373" s="222">
        <v>0</v>
      </c>
      <c r="T373" s="223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24" t="s">
        <v>502</v>
      </c>
      <c r="AT373" s="224" t="s">
        <v>286</v>
      </c>
      <c r="AU373" s="224" t="s">
        <v>84</v>
      </c>
      <c r="AY373" s="18" t="s">
        <v>137</v>
      </c>
      <c r="BE373" s="225">
        <f>IF(N373="základní",J373,0)</f>
        <v>0</v>
      </c>
      <c r="BF373" s="225">
        <f>IF(N373="snížená",J373,0)</f>
        <v>0</v>
      </c>
      <c r="BG373" s="225">
        <f>IF(N373="zákl. přenesená",J373,0)</f>
        <v>0</v>
      </c>
      <c r="BH373" s="225">
        <f>IF(N373="sníž. přenesená",J373,0)</f>
        <v>0</v>
      </c>
      <c r="BI373" s="225">
        <f>IF(N373="nulová",J373,0)</f>
        <v>0</v>
      </c>
      <c r="BJ373" s="18" t="s">
        <v>82</v>
      </c>
      <c r="BK373" s="225">
        <f>ROUND(I373*H373,2)</f>
        <v>0</v>
      </c>
      <c r="BL373" s="18" t="s">
        <v>502</v>
      </c>
      <c r="BM373" s="224" t="s">
        <v>536</v>
      </c>
    </row>
    <row r="374" s="13" customFormat="1">
      <c r="A374" s="13"/>
      <c r="B374" s="236"/>
      <c r="C374" s="237"/>
      <c r="D374" s="226" t="s">
        <v>228</v>
      </c>
      <c r="E374" s="238" t="s">
        <v>19</v>
      </c>
      <c r="F374" s="239" t="s">
        <v>1746</v>
      </c>
      <c r="G374" s="237"/>
      <c r="H374" s="238" t="s">
        <v>19</v>
      </c>
      <c r="I374" s="240"/>
      <c r="J374" s="237"/>
      <c r="K374" s="237"/>
      <c r="L374" s="241"/>
      <c r="M374" s="242"/>
      <c r="N374" s="243"/>
      <c r="O374" s="243"/>
      <c r="P374" s="243"/>
      <c r="Q374" s="243"/>
      <c r="R374" s="243"/>
      <c r="S374" s="243"/>
      <c r="T374" s="24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5" t="s">
        <v>228</v>
      </c>
      <c r="AU374" s="245" t="s">
        <v>84</v>
      </c>
      <c r="AV374" s="13" t="s">
        <v>82</v>
      </c>
      <c r="AW374" s="13" t="s">
        <v>37</v>
      </c>
      <c r="AX374" s="13" t="s">
        <v>75</v>
      </c>
      <c r="AY374" s="245" t="s">
        <v>137</v>
      </c>
    </row>
    <row r="375" s="14" customFormat="1">
      <c r="A375" s="14"/>
      <c r="B375" s="246"/>
      <c r="C375" s="247"/>
      <c r="D375" s="226" t="s">
        <v>228</v>
      </c>
      <c r="E375" s="248" t="s">
        <v>19</v>
      </c>
      <c r="F375" s="249" t="s">
        <v>75</v>
      </c>
      <c r="G375" s="247"/>
      <c r="H375" s="250">
        <v>0</v>
      </c>
      <c r="I375" s="251"/>
      <c r="J375" s="247"/>
      <c r="K375" s="247"/>
      <c r="L375" s="252"/>
      <c r="M375" s="253"/>
      <c r="N375" s="254"/>
      <c r="O375" s="254"/>
      <c r="P375" s="254"/>
      <c r="Q375" s="254"/>
      <c r="R375" s="254"/>
      <c r="S375" s="254"/>
      <c r="T375" s="25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6" t="s">
        <v>228</v>
      </c>
      <c r="AU375" s="256" t="s">
        <v>84</v>
      </c>
      <c r="AV375" s="14" t="s">
        <v>84</v>
      </c>
      <c r="AW375" s="14" t="s">
        <v>37</v>
      </c>
      <c r="AX375" s="14" t="s">
        <v>75</v>
      </c>
      <c r="AY375" s="256" t="s">
        <v>137</v>
      </c>
    </row>
    <row r="376" s="13" customFormat="1">
      <c r="A376" s="13"/>
      <c r="B376" s="236"/>
      <c r="C376" s="237"/>
      <c r="D376" s="226" t="s">
        <v>228</v>
      </c>
      <c r="E376" s="238" t="s">
        <v>19</v>
      </c>
      <c r="F376" s="239" t="s">
        <v>1763</v>
      </c>
      <c r="G376" s="237"/>
      <c r="H376" s="238" t="s">
        <v>19</v>
      </c>
      <c r="I376" s="240"/>
      <c r="J376" s="237"/>
      <c r="K376" s="237"/>
      <c r="L376" s="241"/>
      <c r="M376" s="242"/>
      <c r="N376" s="243"/>
      <c r="O376" s="243"/>
      <c r="P376" s="243"/>
      <c r="Q376" s="243"/>
      <c r="R376" s="243"/>
      <c r="S376" s="243"/>
      <c r="T376" s="244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5" t="s">
        <v>228</v>
      </c>
      <c r="AU376" s="245" t="s">
        <v>84</v>
      </c>
      <c r="AV376" s="13" t="s">
        <v>82</v>
      </c>
      <c r="AW376" s="13" t="s">
        <v>37</v>
      </c>
      <c r="AX376" s="13" t="s">
        <v>75</v>
      </c>
      <c r="AY376" s="245" t="s">
        <v>137</v>
      </c>
    </row>
    <row r="377" s="14" customFormat="1">
      <c r="A377" s="14"/>
      <c r="B377" s="246"/>
      <c r="C377" s="247"/>
      <c r="D377" s="226" t="s">
        <v>228</v>
      </c>
      <c r="E377" s="248" t="s">
        <v>19</v>
      </c>
      <c r="F377" s="249" t="s">
        <v>330</v>
      </c>
      <c r="G377" s="247"/>
      <c r="H377" s="250">
        <v>22</v>
      </c>
      <c r="I377" s="251"/>
      <c r="J377" s="247"/>
      <c r="K377" s="247"/>
      <c r="L377" s="252"/>
      <c r="M377" s="253"/>
      <c r="N377" s="254"/>
      <c r="O377" s="254"/>
      <c r="P377" s="254"/>
      <c r="Q377" s="254"/>
      <c r="R377" s="254"/>
      <c r="S377" s="254"/>
      <c r="T377" s="255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6" t="s">
        <v>228</v>
      </c>
      <c r="AU377" s="256" t="s">
        <v>84</v>
      </c>
      <c r="AV377" s="14" t="s">
        <v>84</v>
      </c>
      <c r="AW377" s="14" t="s">
        <v>37</v>
      </c>
      <c r="AX377" s="14" t="s">
        <v>75</v>
      </c>
      <c r="AY377" s="256" t="s">
        <v>137</v>
      </c>
    </row>
    <row r="378" s="15" customFormat="1">
      <c r="A378" s="15"/>
      <c r="B378" s="257"/>
      <c r="C378" s="258"/>
      <c r="D378" s="226" t="s">
        <v>228</v>
      </c>
      <c r="E378" s="259" t="s">
        <v>19</v>
      </c>
      <c r="F378" s="260" t="s">
        <v>237</v>
      </c>
      <c r="G378" s="258"/>
      <c r="H378" s="261">
        <v>22</v>
      </c>
      <c r="I378" s="262"/>
      <c r="J378" s="258"/>
      <c r="K378" s="258"/>
      <c r="L378" s="263"/>
      <c r="M378" s="264"/>
      <c r="N378" s="265"/>
      <c r="O378" s="265"/>
      <c r="P378" s="265"/>
      <c r="Q378" s="265"/>
      <c r="R378" s="265"/>
      <c r="S378" s="265"/>
      <c r="T378" s="266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67" t="s">
        <v>228</v>
      </c>
      <c r="AU378" s="267" t="s">
        <v>84</v>
      </c>
      <c r="AV378" s="15" t="s">
        <v>155</v>
      </c>
      <c r="AW378" s="15" t="s">
        <v>37</v>
      </c>
      <c r="AX378" s="15" t="s">
        <v>82</v>
      </c>
      <c r="AY378" s="267" t="s">
        <v>137</v>
      </c>
    </row>
    <row r="379" s="14" customFormat="1">
      <c r="A379" s="14"/>
      <c r="B379" s="246"/>
      <c r="C379" s="247"/>
      <c r="D379" s="226" t="s">
        <v>228</v>
      </c>
      <c r="E379" s="247"/>
      <c r="F379" s="249" t="s">
        <v>630</v>
      </c>
      <c r="G379" s="247"/>
      <c r="H379" s="250">
        <v>25.300000000000001</v>
      </c>
      <c r="I379" s="251"/>
      <c r="J379" s="247"/>
      <c r="K379" s="247"/>
      <c r="L379" s="252"/>
      <c r="M379" s="253"/>
      <c r="N379" s="254"/>
      <c r="O379" s="254"/>
      <c r="P379" s="254"/>
      <c r="Q379" s="254"/>
      <c r="R379" s="254"/>
      <c r="S379" s="254"/>
      <c r="T379" s="25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6" t="s">
        <v>228</v>
      </c>
      <c r="AU379" s="256" t="s">
        <v>84</v>
      </c>
      <c r="AV379" s="14" t="s">
        <v>84</v>
      </c>
      <c r="AW379" s="14" t="s">
        <v>4</v>
      </c>
      <c r="AX379" s="14" t="s">
        <v>82</v>
      </c>
      <c r="AY379" s="256" t="s">
        <v>137</v>
      </c>
    </row>
    <row r="380" s="2" customFormat="1" ht="49.05" customHeight="1">
      <c r="A380" s="39"/>
      <c r="B380" s="40"/>
      <c r="C380" s="213" t="s">
        <v>542</v>
      </c>
      <c r="D380" s="213" t="s">
        <v>140</v>
      </c>
      <c r="E380" s="214" t="s">
        <v>543</v>
      </c>
      <c r="F380" s="215" t="s">
        <v>544</v>
      </c>
      <c r="G380" s="216" t="s">
        <v>469</v>
      </c>
      <c r="H380" s="217">
        <v>78</v>
      </c>
      <c r="I380" s="218"/>
      <c r="J380" s="219">
        <f>ROUND(I380*H380,2)</f>
        <v>0</v>
      </c>
      <c r="K380" s="215" t="s">
        <v>282</v>
      </c>
      <c r="L380" s="45"/>
      <c r="M380" s="220" t="s">
        <v>19</v>
      </c>
      <c r="N380" s="221" t="s">
        <v>46</v>
      </c>
      <c r="O380" s="85"/>
      <c r="P380" s="222">
        <f>O380*H380</f>
        <v>0</v>
      </c>
      <c r="Q380" s="222">
        <v>0</v>
      </c>
      <c r="R380" s="222">
        <f>Q380*H380</f>
        <v>0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496</v>
      </c>
      <c r="AT380" s="224" t="s">
        <v>140</v>
      </c>
      <c r="AU380" s="224" t="s">
        <v>84</v>
      </c>
      <c r="AY380" s="18" t="s">
        <v>137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82</v>
      </c>
      <c r="BK380" s="225">
        <f>ROUND(I380*H380,2)</f>
        <v>0</v>
      </c>
      <c r="BL380" s="18" t="s">
        <v>496</v>
      </c>
      <c r="BM380" s="224" t="s">
        <v>545</v>
      </c>
    </row>
    <row r="381" s="2" customFormat="1">
      <c r="A381" s="39"/>
      <c r="B381" s="40"/>
      <c r="C381" s="41"/>
      <c r="D381" s="268" t="s">
        <v>284</v>
      </c>
      <c r="E381" s="41"/>
      <c r="F381" s="269" t="s">
        <v>546</v>
      </c>
      <c r="G381" s="41"/>
      <c r="H381" s="41"/>
      <c r="I381" s="228"/>
      <c r="J381" s="41"/>
      <c r="K381" s="41"/>
      <c r="L381" s="45"/>
      <c r="M381" s="229"/>
      <c r="N381" s="230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284</v>
      </c>
      <c r="AU381" s="18" t="s">
        <v>84</v>
      </c>
    </row>
    <row r="382" s="2" customFormat="1" ht="24.15" customHeight="1">
      <c r="A382" s="39"/>
      <c r="B382" s="40"/>
      <c r="C382" s="270" t="s">
        <v>496</v>
      </c>
      <c r="D382" s="270" t="s">
        <v>286</v>
      </c>
      <c r="E382" s="271" t="s">
        <v>554</v>
      </c>
      <c r="F382" s="272" t="s">
        <v>555</v>
      </c>
      <c r="G382" s="273" t="s">
        <v>469</v>
      </c>
      <c r="H382" s="274">
        <v>89.700000000000003</v>
      </c>
      <c r="I382" s="275"/>
      <c r="J382" s="276">
        <f>ROUND(I382*H382,2)</f>
        <v>0</v>
      </c>
      <c r="K382" s="272" t="s">
        <v>282</v>
      </c>
      <c r="L382" s="277"/>
      <c r="M382" s="278" t="s">
        <v>19</v>
      </c>
      <c r="N382" s="279" t="s">
        <v>46</v>
      </c>
      <c r="O382" s="85"/>
      <c r="P382" s="222">
        <f>O382*H382</f>
        <v>0</v>
      </c>
      <c r="Q382" s="222">
        <v>0.00042000000000000002</v>
      </c>
      <c r="R382" s="222">
        <f>Q382*H382</f>
        <v>0.037674000000000006</v>
      </c>
      <c r="S382" s="222">
        <v>0</v>
      </c>
      <c r="T382" s="223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24" t="s">
        <v>550</v>
      </c>
      <c r="AT382" s="224" t="s">
        <v>286</v>
      </c>
      <c r="AU382" s="224" t="s">
        <v>84</v>
      </c>
      <c r="AY382" s="18" t="s">
        <v>137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8" t="s">
        <v>82</v>
      </c>
      <c r="BK382" s="225">
        <f>ROUND(I382*H382,2)</f>
        <v>0</v>
      </c>
      <c r="BL382" s="18" t="s">
        <v>496</v>
      </c>
      <c r="BM382" s="224" t="s">
        <v>556</v>
      </c>
    </row>
    <row r="383" s="13" customFormat="1">
      <c r="A383" s="13"/>
      <c r="B383" s="236"/>
      <c r="C383" s="237"/>
      <c r="D383" s="226" t="s">
        <v>228</v>
      </c>
      <c r="E383" s="238" t="s">
        <v>19</v>
      </c>
      <c r="F383" s="239" t="s">
        <v>1764</v>
      </c>
      <c r="G383" s="237"/>
      <c r="H383" s="238" t="s">
        <v>19</v>
      </c>
      <c r="I383" s="240"/>
      <c r="J383" s="237"/>
      <c r="K383" s="237"/>
      <c r="L383" s="241"/>
      <c r="M383" s="242"/>
      <c r="N383" s="243"/>
      <c r="O383" s="243"/>
      <c r="P383" s="243"/>
      <c r="Q383" s="243"/>
      <c r="R383" s="243"/>
      <c r="S383" s="243"/>
      <c r="T383" s="244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5" t="s">
        <v>228</v>
      </c>
      <c r="AU383" s="245" t="s">
        <v>84</v>
      </c>
      <c r="AV383" s="13" t="s">
        <v>82</v>
      </c>
      <c r="AW383" s="13" t="s">
        <v>37</v>
      </c>
      <c r="AX383" s="13" t="s">
        <v>75</v>
      </c>
      <c r="AY383" s="245" t="s">
        <v>137</v>
      </c>
    </row>
    <row r="384" s="14" customFormat="1">
      <c r="A384" s="14"/>
      <c r="B384" s="246"/>
      <c r="C384" s="247"/>
      <c r="D384" s="226" t="s">
        <v>228</v>
      </c>
      <c r="E384" s="248" t="s">
        <v>19</v>
      </c>
      <c r="F384" s="249" t="s">
        <v>1765</v>
      </c>
      <c r="G384" s="247"/>
      <c r="H384" s="250">
        <v>78</v>
      </c>
      <c r="I384" s="251"/>
      <c r="J384" s="247"/>
      <c r="K384" s="247"/>
      <c r="L384" s="252"/>
      <c r="M384" s="253"/>
      <c r="N384" s="254"/>
      <c r="O384" s="254"/>
      <c r="P384" s="254"/>
      <c r="Q384" s="254"/>
      <c r="R384" s="254"/>
      <c r="S384" s="254"/>
      <c r="T384" s="255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6" t="s">
        <v>228</v>
      </c>
      <c r="AU384" s="256" t="s">
        <v>84</v>
      </c>
      <c r="AV384" s="14" t="s">
        <v>84</v>
      </c>
      <c r="AW384" s="14" t="s">
        <v>37</v>
      </c>
      <c r="AX384" s="14" t="s">
        <v>75</v>
      </c>
      <c r="AY384" s="256" t="s">
        <v>137</v>
      </c>
    </row>
    <row r="385" s="15" customFormat="1">
      <c r="A385" s="15"/>
      <c r="B385" s="257"/>
      <c r="C385" s="258"/>
      <c r="D385" s="226" t="s">
        <v>228</v>
      </c>
      <c r="E385" s="259" t="s">
        <v>19</v>
      </c>
      <c r="F385" s="260" t="s">
        <v>237</v>
      </c>
      <c r="G385" s="258"/>
      <c r="H385" s="261">
        <v>78</v>
      </c>
      <c r="I385" s="262"/>
      <c r="J385" s="258"/>
      <c r="K385" s="258"/>
      <c r="L385" s="263"/>
      <c r="M385" s="264"/>
      <c r="N385" s="265"/>
      <c r="O385" s="265"/>
      <c r="P385" s="265"/>
      <c r="Q385" s="265"/>
      <c r="R385" s="265"/>
      <c r="S385" s="265"/>
      <c r="T385" s="266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7" t="s">
        <v>228</v>
      </c>
      <c r="AU385" s="267" t="s">
        <v>84</v>
      </c>
      <c r="AV385" s="15" t="s">
        <v>155</v>
      </c>
      <c r="AW385" s="15" t="s">
        <v>37</v>
      </c>
      <c r="AX385" s="15" t="s">
        <v>82</v>
      </c>
      <c r="AY385" s="267" t="s">
        <v>137</v>
      </c>
    </row>
    <row r="386" s="14" customFormat="1">
      <c r="A386" s="14"/>
      <c r="B386" s="246"/>
      <c r="C386" s="247"/>
      <c r="D386" s="226" t="s">
        <v>228</v>
      </c>
      <c r="E386" s="247"/>
      <c r="F386" s="249" t="s">
        <v>1766</v>
      </c>
      <c r="G386" s="247"/>
      <c r="H386" s="250">
        <v>89.700000000000003</v>
      </c>
      <c r="I386" s="251"/>
      <c r="J386" s="247"/>
      <c r="K386" s="247"/>
      <c r="L386" s="252"/>
      <c r="M386" s="253"/>
      <c r="N386" s="254"/>
      <c r="O386" s="254"/>
      <c r="P386" s="254"/>
      <c r="Q386" s="254"/>
      <c r="R386" s="254"/>
      <c r="S386" s="254"/>
      <c r="T386" s="25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6" t="s">
        <v>228</v>
      </c>
      <c r="AU386" s="256" t="s">
        <v>84</v>
      </c>
      <c r="AV386" s="14" t="s">
        <v>84</v>
      </c>
      <c r="AW386" s="14" t="s">
        <v>4</v>
      </c>
      <c r="AX386" s="14" t="s">
        <v>82</v>
      </c>
      <c r="AY386" s="256" t="s">
        <v>137</v>
      </c>
    </row>
    <row r="387" s="2" customFormat="1" ht="49.05" customHeight="1">
      <c r="A387" s="39"/>
      <c r="B387" s="40"/>
      <c r="C387" s="213" t="s">
        <v>560</v>
      </c>
      <c r="D387" s="213" t="s">
        <v>140</v>
      </c>
      <c r="E387" s="214" t="s">
        <v>561</v>
      </c>
      <c r="F387" s="215" t="s">
        <v>562</v>
      </c>
      <c r="G387" s="216" t="s">
        <v>469</v>
      </c>
      <c r="H387" s="217">
        <v>92</v>
      </c>
      <c r="I387" s="218"/>
      <c r="J387" s="219">
        <f>ROUND(I387*H387,2)</f>
        <v>0</v>
      </c>
      <c r="K387" s="215" t="s">
        <v>282</v>
      </c>
      <c r="L387" s="45"/>
      <c r="M387" s="220" t="s">
        <v>19</v>
      </c>
      <c r="N387" s="221" t="s">
        <v>46</v>
      </c>
      <c r="O387" s="85"/>
      <c r="P387" s="222">
        <f>O387*H387</f>
        <v>0</v>
      </c>
      <c r="Q387" s="222">
        <v>0</v>
      </c>
      <c r="R387" s="222">
        <f>Q387*H387</f>
        <v>0</v>
      </c>
      <c r="S387" s="222">
        <v>0</v>
      </c>
      <c r="T387" s="223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24" t="s">
        <v>496</v>
      </c>
      <c r="AT387" s="224" t="s">
        <v>140</v>
      </c>
      <c r="AU387" s="224" t="s">
        <v>84</v>
      </c>
      <c r="AY387" s="18" t="s">
        <v>137</v>
      </c>
      <c r="BE387" s="225">
        <f>IF(N387="základní",J387,0)</f>
        <v>0</v>
      </c>
      <c r="BF387" s="225">
        <f>IF(N387="snížená",J387,0)</f>
        <v>0</v>
      </c>
      <c r="BG387" s="225">
        <f>IF(N387="zákl. přenesená",J387,0)</f>
        <v>0</v>
      </c>
      <c r="BH387" s="225">
        <f>IF(N387="sníž. přenesená",J387,0)</f>
        <v>0</v>
      </c>
      <c r="BI387" s="225">
        <f>IF(N387="nulová",J387,0)</f>
        <v>0</v>
      </c>
      <c r="BJ387" s="18" t="s">
        <v>82</v>
      </c>
      <c r="BK387" s="225">
        <f>ROUND(I387*H387,2)</f>
        <v>0</v>
      </c>
      <c r="BL387" s="18" t="s">
        <v>496</v>
      </c>
      <c r="BM387" s="224" t="s">
        <v>563</v>
      </c>
    </row>
    <row r="388" s="2" customFormat="1">
      <c r="A388" s="39"/>
      <c r="B388" s="40"/>
      <c r="C388" s="41"/>
      <c r="D388" s="268" t="s">
        <v>284</v>
      </c>
      <c r="E388" s="41"/>
      <c r="F388" s="269" t="s">
        <v>564</v>
      </c>
      <c r="G388" s="41"/>
      <c r="H388" s="41"/>
      <c r="I388" s="228"/>
      <c r="J388" s="41"/>
      <c r="K388" s="41"/>
      <c r="L388" s="45"/>
      <c r="M388" s="229"/>
      <c r="N388" s="230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284</v>
      </c>
      <c r="AU388" s="18" t="s">
        <v>84</v>
      </c>
    </row>
    <row r="389" s="2" customFormat="1" ht="24.15" customHeight="1">
      <c r="A389" s="39"/>
      <c r="B389" s="40"/>
      <c r="C389" s="270" t="s">
        <v>565</v>
      </c>
      <c r="D389" s="270" t="s">
        <v>286</v>
      </c>
      <c r="E389" s="271" t="s">
        <v>566</v>
      </c>
      <c r="F389" s="272" t="s">
        <v>567</v>
      </c>
      <c r="G389" s="273" t="s">
        <v>469</v>
      </c>
      <c r="H389" s="274">
        <v>105.8</v>
      </c>
      <c r="I389" s="275"/>
      <c r="J389" s="276">
        <f>ROUND(I389*H389,2)</f>
        <v>0</v>
      </c>
      <c r="K389" s="272" t="s">
        <v>282</v>
      </c>
      <c r="L389" s="277"/>
      <c r="M389" s="278" t="s">
        <v>19</v>
      </c>
      <c r="N389" s="279" t="s">
        <v>46</v>
      </c>
      <c r="O389" s="85"/>
      <c r="P389" s="222">
        <f>O389*H389</f>
        <v>0</v>
      </c>
      <c r="Q389" s="222">
        <v>0.00089999999999999998</v>
      </c>
      <c r="R389" s="222">
        <f>Q389*H389</f>
        <v>0.095219999999999999</v>
      </c>
      <c r="S389" s="222">
        <v>0</v>
      </c>
      <c r="T389" s="223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24" t="s">
        <v>502</v>
      </c>
      <c r="AT389" s="224" t="s">
        <v>286</v>
      </c>
      <c r="AU389" s="224" t="s">
        <v>84</v>
      </c>
      <c r="AY389" s="18" t="s">
        <v>137</v>
      </c>
      <c r="BE389" s="225">
        <f>IF(N389="základní",J389,0)</f>
        <v>0</v>
      </c>
      <c r="BF389" s="225">
        <f>IF(N389="snížená",J389,0)</f>
        <v>0</v>
      </c>
      <c r="BG389" s="225">
        <f>IF(N389="zákl. přenesená",J389,0)</f>
        <v>0</v>
      </c>
      <c r="BH389" s="225">
        <f>IF(N389="sníž. přenesená",J389,0)</f>
        <v>0</v>
      </c>
      <c r="BI389" s="225">
        <f>IF(N389="nulová",J389,0)</f>
        <v>0</v>
      </c>
      <c r="BJ389" s="18" t="s">
        <v>82</v>
      </c>
      <c r="BK389" s="225">
        <f>ROUND(I389*H389,2)</f>
        <v>0</v>
      </c>
      <c r="BL389" s="18" t="s">
        <v>502</v>
      </c>
      <c r="BM389" s="224" t="s">
        <v>568</v>
      </c>
    </row>
    <row r="390" s="13" customFormat="1">
      <c r="A390" s="13"/>
      <c r="B390" s="236"/>
      <c r="C390" s="237"/>
      <c r="D390" s="226" t="s">
        <v>228</v>
      </c>
      <c r="E390" s="238" t="s">
        <v>19</v>
      </c>
      <c r="F390" s="239" t="s">
        <v>1767</v>
      </c>
      <c r="G390" s="237"/>
      <c r="H390" s="238" t="s">
        <v>19</v>
      </c>
      <c r="I390" s="240"/>
      <c r="J390" s="237"/>
      <c r="K390" s="237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228</v>
      </c>
      <c r="AU390" s="245" t="s">
        <v>84</v>
      </c>
      <c r="AV390" s="13" t="s">
        <v>82</v>
      </c>
      <c r="AW390" s="13" t="s">
        <v>37</v>
      </c>
      <c r="AX390" s="13" t="s">
        <v>75</v>
      </c>
      <c r="AY390" s="245" t="s">
        <v>137</v>
      </c>
    </row>
    <row r="391" s="14" customFormat="1">
      <c r="A391" s="14"/>
      <c r="B391" s="246"/>
      <c r="C391" s="247"/>
      <c r="D391" s="226" t="s">
        <v>228</v>
      </c>
      <c r="E391" s="248" t="s">
        <v>19</v>
      </c>
      <c r="F391" s="249" t="s">
        <v>425</v>
      </c>
      <c r="G391" s="247"/>
      <c r="H391" s="250">
        <v>42</v>
      </c>
      <c r="I391" s="251"/>
      <c r="J391" s="247"/>
      <c r="K391" s="247"/>
      <c r="L391" s="252"/>
      <c r="M391" s="253"/>
      <c r="N391" s="254"/>
      <c r="O391" s="254"/>
      <c r="P391" s="254"/>
      <c r="Q391" s="254"/>
      <c r="R391" s="254"/>
      <c r="S391" s="254"/>
      <c r="T391" s="25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6" t="s">
        <v>228</v>
      </c>
      <c r="AU391" s="256" t="s">
        <v>84</v>
      </c>
      <c r="AV391" s="14" t="s">
        <v>84</v>
      </c>
      <c r="AW391" s="14" t="s">
        <v>37</v>
      </c>
      <c r="AX391" s="14" t="s">
        <v>75</v>
      </c>
      <c r="AY391" s="256" t="s">
        <v>137</v>
      </c>
    </row>
    <row r="392" s="13" customFormat="1">
      <c r="A392" s="13"/>
      <c r="B392" s="236"/>
      <c r="C392" s="237"/>
      <c r="D392" s="226" t="s">
        <v>228</v>
      </c>
      <c r="E392" s="238" t="s">
        <v>19</v>
      </c>
      <c r="F392" s="239" t="s">
        <v>1768</v>
      </c>
      <c r="G392" s="237"/>
      <c r="H392" s="238" t="s">
        <v>19</v>
      </c>
      <c r="I392" s="240"/>
      <c r="J392" s="237"/>
      <c r="K392" s="237"/>
      <c r="L392" s="241"/>
      <c r="M392" s="242"/>
      <c r="N392" s="243"/>
      <c r="O392" s="243"/>
      <c r="P392" s="243"/>
      <c r="Q392" s="243"/>
      <c r="R392" s="243"/>
      <c r="S392" s="243"/>
      <c r="T392" s="244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5" t="s">
        <v>228</v>
      </c>
      <c r="AU392" s="245" t="s">
        <v>84</v>
      </c>
      <c r="AV392" s="13" t="s">
        <v>82</v>
      </c>
      <c r="AW392" s="13" t="s">
        <v>37</v>
      </c>
      <c r="AX392" s="13" t="s">
        <v>75</v>
      </c>
      <c r="AY392" s="245" t="s">
        <v>137</v>
      </c>
    </row>
    <row r="393" s="14" customFormat="1">
      <c r="A393" s="14"/>
      <c r="B393" s="246"/>
      <c r="C393" s="247"/>
      <c r="D393" s="226" t="s">
        <v>228</v>
      </c>
      <c r="E393" s="248" t="s">
        <v>19</v>
      </c>
      <c r="F393" s="249" t="s">
        <v>460</v>
      </c>
      <c r="G393" s="247"/>
      <c r="H393" s="250">
        <v>50</v>
      </c>
      <c r="I393" s="251"/>
      <c r="J393" s="247"/>
      <c r="K393" s="247"/>
      <c r="L393" s="252"/>
      <c r="M393" s="253"/>
      <c r="N393" s="254"/>
      <c r="O393" s="254"/>
      <c r="P393" s="254"/>
      <c r="Q393" s="254"/>
      <c r="R393" s="254"/>
      <c r="S393" s="254"/>
      <c r="T393" s="255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56" t="s">
        <v>228</v>
      </c>
      <c r="AU393" s="256" t="s">
        <v>84</v>
      </c>
      <c r="AV393" s="14" t="s">
        <v>84</v>
      </c>
      <c r="AW393" s="14" t="s">
        <v>37</v>
      </c>
      <c r="AX393" s="14" t="s">
        <v>75</v>
      </c>
      <c r="AY393" s="256" t="s">
        <v>137</v>
      </c>
    </row>
    <row r="394" s="15" customFormat="1">
      <c r="A394" s="15"/>
      <c r="B394" s="257"/>
      <c r="C394" s="258"/>
      <c r="D394" s="226" t="s">
        <v>228</v>
      </c>
      <c r="E394" s="259" t="s">
        <v>19</v>
      </c>
      <c r="F394" s="260" t="s">
        <v>237</v>
      </c>
      <c r="G394" s="258"/>
      <c r="H394" s="261">
        <v>92</v>
      </c>
      <c r="I394" s="262"/>
      <c r="J394" s="258"/>
      <c r="K394" s="258"/>
      <c r="L394" s="263"/>
      <c r="M394" s="264"/>
      <c r="N394" s="265"/>
      <c r="O394" s="265"/>
      <c r="P394" s="265"/>
      <c r="Q394" s="265"/>
      <c r="R394" s="265"/>
      <c r="S394" s="265"/>
      <c r="T394" s="266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67" t="s">
        <v>228</v>
      </c>
      <c r="AU394" s="267" t="s">
        <v>84</v>
      </c>
      <c r="AV394" s="15" t="s">
        <v>155</v>
      </c>
      <c r="AW394" s="15" t="s">
        <v>37</v>
      </c>
      <c r="AX394" s="15" t="s">
        <v>82</v>
      </c>
      <c r="AY394" s="267" t="s">
        <v>137</v>
      </c>
    </row>
    <row r="395" s="14" customFormat="1">
      <c r="A395" s="14"/>
      <c r="B395" s="246"/>
      <c r="C395" s="247"/>
      <c r="D395" s="226" t="s">
        <v>228</v>
      </c>
      <c r="E395" s="247"/>
      <c r="F395" s="249" t="s">
        <v>1769</v>
      </c>
      <c r="G395" s="247"/>
      <c r="H395" s="250">
        <v>105.8</v>
      </c>
      <c r="I395" s="251"/>
      <c r="J395" s="247"/>
      <c r="K395" s="247"/>
      <c r="L395" s="252"/>
      <c r="M395" s="253"/>
      <c r="N395" s="254"/>
      <c r="O395" s="254"/>
      <c r="P395" s="254"/>
      <c r="Q395" s="254"/>
      <c r="R395" s="254"/>
      <c r="S395" s="254"/>
      <c r="T395" s="255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6" t="s">
        <v>228</v>
      </c>
      <c r="AU395" s="256" t="s">
        <v>84</v>
      </c>
      <c r="AV395" s="14" t="s">
        <v>84</v>
      </c>
      <c r="AW395" s="14" t="s">
        <v>4</v>
      </c>
      <c r="AX395" s="14" t="s">
        <v>82</v>
      </c>
      <c r="AY395" s="256" t="s">
        <v>137</v>
      </c>
    </row>
    <row r="396" s="2" customFormat="1" ht="55.5" customHeight="1">
      <c r="A396" s="39"/>
      <c r="B396" s="40"/>
      <c r="C396" s="213" t="s">
        <v>581</v>
      </c>
      <c r="D396" s="213" t="s">
        <v>140</v>
      </c>
      <c r="E396" s="214" t="s">
        <v>582</v>
      </c>
      <c r="F396" s="215" t="s">
        <v>583</v>
      </c>
      <c r="G396" s="216" t="s">
        <v>469</v>
      </c>
      <c r="H396" s="217">
        <v>52</v>
      </c>
      <c r="I396" s="218"/>
      <c r="J396" s="219">
        <f>ROUND(I396*H396,2)</f>
        <v>0</v>
      </c>
      <c r="K396" s="215" t="s">
        <v>282</v>
      </c>
      <c r="L396" s="45"/>
      <c r="M396" s="220" t="s">
        <v>19</v>
      </c>
      <c r="N396" s="221" t="s">
        <v>46</v>
      </c>
      <c r="O396" s="85"/>
      <c r="P396" s="222">
        <f>O396*H396</f>
        <v>0</v>
      </c>
      <c r="Q396" s="222">
        <v>0</v>
      </c>
      <c r="R396" s="222">
        <f>Q396*H396</f>
        <v>0</v>
      </c>
      <c r="S396" s="222">
        <v>0</v>
      </c>
      <c r="T396" s="223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24" t="s">
        <v>496</v>
      </c>
      <c r="AT396" s="224" t="s">
        <v>140</v>
      </c>
      <c r="AU396" s="224" t="s">
        <v>84</v>
      </c>
      <c r="AY396" s="18" t="s">
        <v>137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8" t="s">
        <v>82</v>
      </c>
      <c r="BK396" s="225">
        <f>ROUND(I396*H396,2)</f>
        <v>0</v>
      </c>
      <c r="BL396" s="18" t="s">
        <v>496</v>
      </c>
      <c r="BM396" s="224" t="s">
        <v>584</v>
      </c>
    </row>
    <row r="397" s="2" customFormat="1">
      <c r="A397" s="39"/>
      <c r="B397" s="40"/>
      <c r="C397" s="41"/>
      <c r="D397" s="268" t="s">
        <v>284</v>
      </c>
      <c r="E397" s="41"/>
      <c r="F397" s="269" t="s">
        <v>585</v>
      </c>
      <c r="G397" s="41"/>
      <c r="H397" s="41"/>
      <c r="I397" s="228"/>
      <c r="J397" s="41"/>
      <c r="K397" s="41"/>
      <c r="L397" s="45"/>
      <c r="M397" s="229"/>
      <c r="N397" s="230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284</v>
      </c>
      <c r="AU397" s="18" t="s">
        <v>84</v>
      </c>
    </row>
    <row r="398" s="2" customFormat="1" ht="24.15" customHeight="1">
      <c r="A398" s="39"/>
      <c r="B398" s="40"/>
      <c r="C398" s="270" t="s">
        <v>586</v>
      </c>
      <c r="D398" s="270" t="s">
        <v>286</v>
      </c>
      <c r="E398" s="271" t="s">
        <v>587</v>
      </c>
      <c r="F398" s="272" t="s">
        <v>588</v>
      </c>
      <c r="G398" s="273" t="s">
        <v>469</v>
      </c>
      <c r="H398" s="274">
        <v>59.799999999999997</v>
      </c>
      <c r="I398" s="275"/>
      <c r="J398" s="276">
        <f>ROUND(I398*H398,2)</f>
        <v>0</v>
      </c>
      <c r="K398" s="272" t="s">
        <v>282</v>
      </c>
      <c r="L398" s="277"/>
      <c r="M398" s="278" t="s">
        <v>19</v>
      </c>
      <c r="N398" s="279" t="s">
        <v>46</v>
      </c>
      <c r="O398" s="85"/>
      <c r="P398" s="222">
        <f>O398*H398</f>
        <v>0</v>
      </c>
      <c r="Q398" s="222">
        <v>0.0017899999999999999</v>
      </c>
      <c r="R398" s="222">
        <f>Q398*H398</f>
        <v>0.10704199999999998</v>
      </c>
      <c r="S398" s="222">
        <v>0</v>
      </c>
      <c r="T398" s="223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24" t="s">
        <v>502</v>
      </c>
      <c r="AT398" s="224" t="s">
        <v>286</v>
      </c>
      <c r="AU398" s="224" t="s">
        <v>84</v>
      </c>
      <c r="AY398" s="18" t="s">
        <v>137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8" t="s">
        <v>82</v>
      </c>
      <c r="BK398" s="225">
        <f>ROUND(I398*H398,2)</f>
        <v>0</v>
      </c>
      <c r="BL398" s="18" t="s">
        <v>502</v>
      </c>
      <c r="BM398" s="224" t="s">
        <v>589</v>
      </c>
    </row>
    <row r="399" s="2" customFormat="1">
      <c r="A399" s="39"/>
      <c r="B399" s="40"/>
      <c r="C399" s="41"/>
      <c r="D399" s="226" t="s">
        <v>158</v>
      </c>
      <c r="E399" s="41"/>
      <c r="F399" s="227" t="s">
        <v>590</v>
      </c>
      <c r="G399" s="41"/>
      <c r="H399" s="41"/>
      <c r="I399" s="228"/>
      <c r="J399" s="41"/>
      <c r="K399" s="41"/>
      <c r="L399" s="45"/>
      <c r="M399" s="229"/>
      <c r="N399" s="230"/>
      <c r="O399" s="85"/>
      <c r="P399" s="85"/>
      <c r="Q399" s="85"/>
      <c r="R399" s="85"/>
      <c r="S399" s="85"/>
      <c r="T399" s="86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T399" s="18" t="s">
        <v>158</v>
      </c>
      <c r="AU399" s="18" t="s">
        <v>84</v>
      </c>
    </row>
    <row r="400" s="13" customFormat="1">
      <c r="A400" s="13"/>
      <c r="B400" s="236"/>
      <c r="C400" s="237"/>
      <c r="D400" s="226" t="s">
        <v>228</v>
      </c>
      <c r="E400" s="238" t="s">
        <v>19</v>
      </c>
      <c r="F400" s="239" t="s">
        <v>1754</v>
      </c>
      <c r="G400" s="237"/>
      <c r="H400" s="238" t="s">
        <v>19</v>
      </c>
      <c r="I400" s="240"/>
      <c r="J400" s="237"/>
      <c r="K400" s="237"/>
      <c r="L400" s="241"/>
      <c r="M400" s="242"/>
      <c r="N400" s="243"/>
      <c r="O400" s="243"/>
      <c r="P400" s="243"/>
      <c r="Q400" s="243"/>
      <c r="R400" s="243"/>
      <c r="S400" s="243"/>
      <c r="T400" s="244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5" t="s">
        <v>228</v>
      </c>
      <c r="AU400" s="245" t="s">
        <v>84</v>
      </c>
      <c r="AV400" s="13" t="s">
        <v>82</v>
      </c>
      <c r="AW400" s="13" t="s">
        <v>37</v>
      </c>
      <c r="AX400" s="13" t="s">
        <v>75</v>
      </c>
      <c r="AY400" s="245" t="s">
        <v>137</v>
      </c>
    </row>
    <row r="401" s="14" customFormat="1">
      <c r="A401" s="14"/>
      <c r="B401" s="246"/>
      <c r="C401" s="247"/>
      <c r="D401" s="226" t="s">
        <v>228</v>
      </c>
      <c r="E401" s="248" t="s">
        <v>19</v>
      </c>
      <c r="F401" s="249" t="s">
        <v>472</v>
      </c>
      <c r="G401" s="247"/>
      <c r="H401" s="250">
        <v>52</v>
      </c>
      <c r="I401" s="251"/>
      <c r="J401" s="247"/>
      <c r="K401" s="247"/>
      <c r="L401" s="252"/>
      <c r="M401" s="253"/>
      <c r="N401" s="254"/>
      <c r="O401" s="254"/>
      <c r="P401" s="254"/>
      <c r="Q401" s="254"/>
      <c r="R401" s="254"/>
      <c r="S401" s="254"/>
      <c r="T401" s="255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6" t="s">
        <v>228</v>
      </c>
      <c r="AU401" s="256" t="s">
        <v>84</v>
      </c>
      <c r="AV401" s="14" t="s">
        <v>84</v>
      </c>
      <c r="AW401" s="14" t="s">
        <v>37</v>
      </c>
      <c r="AX401" s="14" t="s">
        <v>75</v>
      </c>
      <c r="AY401" s="256" t="s">
        <v>137</v>
      </c>
    </row>
    <row r="402" s="15" customFormat="1">
      <c r="A402" s="15"/>
      <c r="B402" s="257"/>
      <c r="C402" s="258"/>
      <c r="D402" s="226" t="s">
        <v>228</v>
      </c>
      <c r="E402" s="259" t="s">
        <v>19</v>
      </c>
      <c r="F402" s="260" t="s">
        <v>237</v>
      </c>
      <c r="G402" s="258"/>
      <c r="H402" s="261">
        <v>52</v>
      </c>
      <c r="I402" s="262"/>
      <c r="J402" s="258"/>
      <c r="K402" s="258"/>
      <c r="L402" s="263"/>
      <c r="M402" s="264"/>
      <c r="N402" s="265"/>
      <c r="O402" s="265"/>
      <c r="P402" s="265"/>
      <c r="Q402" s="265"/>
      <c r="R402" s="265"/>
      <c r="S402" s="265"/>
      <c r="T402" s="266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67" t="s">
        <v>228</v>
      </c>
      <c r="AU402" s="267" t="s">
        <v>84</v>
      </c>
      <c r="AV402" s="15" t="s">
        <v>155</v>
      </c>
      <c r="AW402" s="15" t="s">
        <v>37</v>
      </c>
      <c r="AX402" s="15" t="s">
        <v>82</v>
      </c>
      <c r="AY402" s="267" t="s">
        <v>137</v>
      </c>
    </row>
    <row r="403" s="14" customFormat="1">
      <c r="A403" s="14"/>
      <c r="B403" s="246"/>
      <c r="C403" s="247"/>
      <c r="D403" s="226" t="s">
        <v>228</v>
      </c>
      <c r="E403" s="247"/>
      <c r="F403" s="249" t="s">
        <v>506</v>
      </c>
      <c r="G403" s="247"/>
      <c r="H403" s="250">
        <v>59.799999999999997</v>
      </c>
      <c r="I403" s="251"/>
      <c r="J403" s="247"/>
      <c r="K403" s="247"/>
      <c r="L403" s="252"/>
      <c r="M403" s="253"/>
      <c r="N403" s="254"/>
      <c r="O403" s="254"/>
      <c r="P403" s="254"/>
      <c r="Q403" s="254"/>
      <c r="R403" s="254"/>
      <c r="S403" s="254"/>
      <c r="T403" s="25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56" t="s">
        <v>228</v>
      </c>
      <c r="AU403" s="256" t="s">
        <v>84</v>
      </c>
      <c r="AV403" s="14" t="s">
        <v>84</v>
      </c>
      <c r="AW403" s="14" t="s">
        <v>4</v>
      </c>
      <c r="AX403" s="14" t="s">
        <v>82</v>
      </c>
      <c r="AY403" s="256" t="s">
        <v>137</v>
      </c>
    </row>
    <row r="404" s="2" customFormat="1" ht="44.25" customHeight="1">
      <c r="A404" s="39"/>
      <c r="B404" s="40"/>
      <c r="C404" s="213" t="s">
        <v>631</v>
      </c>
      <c r="D404" s="213" t="s">
        <v>140</v>
      </c>
      <c r="E404" s="214" t="s">
        <v>632</v>
      </c>
      <c r="F404" s="215" t="s">
        <v>633</v>
      </c>
      <c r="G404" s="216" t="s">
        <v>469</v>
      </c>
      <c r="H404" s="217">
        <v>22</v>
      </c>
      <c r="I404" s="218"/>
      <c r="J404" s="219">
        <f>ROUND(I404*H404,2)</f>
        <v>0</v>
      </c>
      <c r="K404" s="215" t="s">
        <v>282</v>
      </c>
      <c r="L404" s="45"/>
      <c r="M404" s="220" t="s">
        <v>19</v>
      </c>
      <c r="N404" s="221" t="s">
        <v>46</v>
      </c>
      <c r="O404" s="85"/>
      <c r="P404" s="222">
        <f>O404*H404</f>
        <v>0</v>
      </c>
      <c r="Q404" s="222">
        <v>0</v>
      </c>
      <c r="R404" s="222">
        <f>Q404*H404</f>
        <v>0</v>
      </c>
      <c r="S404" s="222">
        <v>0</v>
      </c>
      <c r="T404" s="223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24" t="s">
        <v>189</v>
      </c>
      <c r="AT404" s="224" t="s">
        <v>140</v>
      </c>
      <c r="AU404" s="224" t="s">
        <v>84</v>
      </c>
      <c r="AY404" s="18" t="s">
        <v>137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18" t="s">
        <v>82</v>
      </c>
      <c r="BK404" s="225">
        <f>ROUND(I404*H404,2)</f>
        <v>0</v>
      </c>
      <c r="BL404" s="18" t="s">
        <v>189</v>
      </c>
      <c r="BM404" s="224" t="s">
        <v>634</v>
      </c>
    </row>
    <row r="405" s="2" customFormat="1">
      <c r="A405" s="39"/>
      <c r="B405" s="40"/>
      <c r="C405" s="41"/>
      <c r="D405" s="268" t="s">
        <v>284</v>
      </c>
      <c r="E405" s="41"/>
      <c r="F405" s="269" t="s">
        <v>635</v>
      </c>
      <c r="G405" s="41"/>
      <c r="H405" s="41"/>
      <c r="I405" s="228"/>
      <c r="J405" s="41"/>
      <c r="K405" s="41"/>
      <c r="L405" s="45"/>
      <c r="M405" s="229"/>
      <c r="N405" s="230"/>
      <c r="O405" s="85"/>
      <c r="P405" s="85"/>
      <c r="Q405" s="85"/>
      <c r="R405" s="85"/>
      <c r="S405" s="85"/>
      <c r="T405" s="86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18" t="s">
        <v>284</v>
      </c>
      <c r="AU405" s="18" t="s">
        <v>84</v>
      </c>
    </row>
    <row r="406" s="2" customFormat="1" ht="24.15" customHeight="1">
      <c r="A406" s="39"/>
      <c r="B406" s="40"/>
      <c r="C406" s="270" t="s">
        <v>636</v>
      </c>
      <c r="D406" s="270" t="s">
        <v>286</v>
      </c>
      <c r="E406" s="271" t="s">
        <v>637</v>
      </c>
      <c r="F406" s="272" t="s">
        <v>638</v>
      </c>
      <c r="G406" s="273" t="s">
        <v>469</v>
      </c>
      <c r="H406" s="274">
        <v>25.300000000000001</v>
      </c>
      <c r="I406" s="275"/>
      <c r="J406" s="276">
        <f>ROUND(I406*H406,2)</f>
        <v>0</v>
      </c>
      <c r="K406" s="272" t="s">
        <v>282</v>
      </c>
      <c r="L406" s="277"/>
      <c r="M406" s="278" t="s">
        <v>19</v>
      </c>
      <c r="N406" s="279" t="s">
        <v>46</v>
      </c>
      <c r="O406" s="85"/>
      <c r="P406" s="222">
        <f>O406*H406</f>
        <v>0</v>
      </c>
      <c r="Q406" s="222">
        <v>0.00010000000000000001</v>
      </c>
      <c r="R406" s="222">
        <f>Q406*H406</f>
        <v>0.0025300000000000001</v>
      </c>
      <c r="S406" s="222">
        <v>0</v>
      </c>
      <c r="T406" s="223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24" t="s">
        <v>289</v>
      </c>
      <c r="AT406" s="224" t="s">
        <v>286</v>
      </c>
      <c r="AU406" s="224" t="s">
        <v>84</v>
      </c>
      <c r="AY406" s="18" t="s">
        <v>137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8" t="s">
        <v>82</v>
      </c>
      <c r="BK406" s="225">
        <f>ROUND(I406*H406,2)</f>
        <v>0</v>
      </c>
      <c r="BL406" s="18" t="s">
        <v>189</v>
      </c>
      <c r="BM406" s="224" t="s">
        <v>639</v>
      </c>
    </row>
    <row r="407" s="13" customFormat="1">
      <c r="A407" s="13"/>
      <c r="B407" s="236"/>
      <c r="C407" s="237"/>
      <c r="D407" s="226" t="s">
        <v>228</v>
      </c>
      <c r="E407" s="238" t="s">
        <v>19</v>
      </c>
      <c r="F407" s="239" t="s">
        <v>1770</v>
      </c>
      <c r="G407" s="237"/>
      <c r="H407" s="238" t="s">
        <v>19</v>
      </c>
      <c r="I407" s="240"/>
      <c r="J407" s="237"/>
      <c r="K407" s="237"/>
      <c r="L407" s="241"/>
      <c r="M407" s="242"/>
      <c r="N407" s="243"/>
      <c r="O407" s="243"/>
      <c r="P407" s="243"/>
      <c r="Q407" s="243"/>
      <c r="R407" s="243"/>
      <c r="S407" s="243"/>
      <c r="T407" s="24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5" t="s">
        <v>228</v>
      </c>
      <c r="AU407" s="245" t="s">
        <v>84</v>
      </c>
      <c r="AV407" s="13" t="s">
        <v>82</v>
      </c>
      <c r="AW407" s="13" t="s">
        <v>37</v>
      </c>
      <c r="AX407" s="13" t="s">
        <v>75</v>
      </c>
      <c r="AY407" s="245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330</v>
      </c>
      <c r="G408" s="247"/>
      <c r="H408" s="250">
        <v>22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5" customFormat="1">
      <c r="A409" s="15"/>
      <c r="B409" s="257"/>
      <c r="C409" s="258"/>
      <c r="D409" s="226" t="s">
        <v>228</v>
      </c>
      <c r="E409" s="259" t="s">
        <v>19</v>
      </c>
      <c r="F409" s="260" t="s">
        <v>237</v>
      </c>
      <c r="G409" s="258"/>
      <c r="H409" s="261">
        <v>22</v>
      </c>
      <c r="I409" s="262"/>
      <c r="J409" s="258"/>
      <c r="K409" s="258"/>
      <c r="L409" s="263"/>
      <c r="M409" s="264"/>
      <c r="N409" s="265"/>
      <c r="O409" s="265"/>
      <c r="P409" s="265"/>
      <c r="Q409" s="265"/>
      <c r="R409" s="265"/>
      <c r="S409" s="265"/>
      <c r="T409" s="266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67" t="s">
        <v>228</v>
      </c>
      <c r="AU409" s="267" t="s">
        <v>84</v>
      </c>
      <c r="AV409" s="15" t="s">
        <v>155</v>
      </c>
      <c r="AW409" s="15" t="s">
        <v>37</v>
      </c>
      <c r="AX409" s="15" t="s">
        <v>82</v>
      </c>
      <c r="AY409" s="267" t="s">
        <v>137</v>
      </c>
    </row>
    <row r="410" s="14" customFormat="1">
      <c r="A410" s="14"/>
      <c r="B410" s="246"/>
      <c r="C410" s="247"/>
      <c r="D410" s="226" t="s">
        <v>228</v>
      </c>
      <c r="E410" s="247"/>
      <c r="F410" s="249" t="s">
        <v>630</v>
      </c>
      <c r="G410" s="247"/>
      <c r="H410" s="250">
        <v>25.300000000000001</v>
      </c>
      <c r="I410" s="251"/>
      <c r="J410" s="247"/>
      <c r="K410" s="247"/>
      <c r="L410" s="252"/>
      <c r="M410" s="253"/>
      <c r="N410" s="254"/>
      <c r="O410" s="254"/>
      <c r="P410" s="254"/>
      <c r="Q410" s="254"/>
      <c r="R410" s="254"/>
      <c r="S410" s="254"/>
      <c r="T410" s="255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56" t="s">
        <v>228</v>
      </c>
      <c r="AU410" s="256" t="s">
        <v>84</v>
      </c>
      <c r="AV410" s="14" t="s">
        <v>84</v>
      </c>
      <c r="AW410" s="14" t="s">
        <v>4</v>
      </c>
      <c r="AX410" s="14" t="s">
        <v>82</v>
      </c>
      <c r="AY410" s="256" t="s">
        <v>137</v>
      </c>
    </row>
    <row r="411" s="2" customFormat="1" ht="24.15" customHeight="1">
      <c r="A411" s="39"/>
      <c r="B411" s="40"/>
      <c r="C411" s="213" t="s">
        <v>642</v>
      </c>
      <c r="D411" s="213" t="s">
        <v>140</v>
      </c>
      <c r="E411" s="214" t="s">
        <v>643</v>
      </c>
      <c r="F411" s="215" t="s">
        <v>644</v>
      </c>
      <c r="G411" s="216" t="s">
        <v>469</v>
      </c>
      <c r="H411" s="217">
        <v>2733</v>
      </c>
      <c r="I411" s="218"/>
      <c r="J411" s="219">
        <f>ROUND(I411*H411,2)</f>
        <v>0</v>
      </c>
      <c r="K411" s="215" t="s">
        <v>282</v>
      </c>
      <c r="L411" s="45"/>
      <c r="M411" s="220" t="s">
        <v>19</v>
      </c>
      <c r="N411" s="221" t="s">
        <v>46</v>
      </c>
      <c r="O411" s="85"/>
      <c r="P411" s="222">
        <f>O411*H411</f>
        <v>0</v>
      </c>
      <c r="Q411" s="222">
        <v>0</v>
      </c>
      <c r="R411" s="222">
        <f>Q411*H411</f>
        <v>0</v>
      </c>
      <c r="S411" s="222">
        <v>0</v>
      </c>
      <c r="T411" s="223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4" t="s">
        <v>189</v>
      </c>
      <c r="AT411" s="224" t="s">
        <v>140</v>
      </c>
      <c r="AU411" s="224" t="s">
        <v>84</v>
      </c>
      <c r="AY411" s="18" t="s">
        <v>137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8" t="s">
        <v>82</v>
      </c>
      <c r="BK411" s="225">
        <f>ROUND(I411*H411,2)</f>
        <v>0</v>
      </c>
      <c r="BL411" s="18" t="s">
        <v>189</v>
      </c>
      <c r="BM411" s="224" t="s">
        <v>645</v>
      </c>
    </row>
    <row r="412" s="2" customFormat="1">
      <c r="A412" s="39"/>
      <c r="B412" s="40"/>
      <c r="C412" s="41"/>
      <c r="D412" s="268" t="s">
        <v>284</v>
      </c>
      <c r="E412" s="41"/>
      <c r="F412" s="269" t="s">
        <v>646</v>
      </c>
      <c r="G412" s="41"/>
      <c r="H412" s="41"/>
      <c r="I412" s="228"/>
      <c r="J412" s="41"/>
      <c r="K412" s="41"/>
      <c r="L412" s="45"/>
      <c r="M412" s="229"/>
      <c r="N412" s="230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284</v>
      </c>
      <c r="AU412" s="18" t="s">
        <v>84</v>
      </c>
    </row>
    <row r="413" s="2" customFormat="1" ht="33" customHeight="1">
      <c r="A413" s="39"/>
      <c r="B413" s="40"/>
      <c r="C413" s="270" t="s">
        <v>647</v>
      </c>
      <c r="D413" s="270" t="s">
        <v>286</v>
      </c>
      <c r="E413" s="271" t="s">
        <v>648</v>
      </c>
      <c r="F413" s="272" t="s">
        <v>649</v>
      </c>
      <c r="G413" s="273" t="s">
        <v>469</v>
      </c>
      <c r="H413" s="274">
        <v>3279.5999999999999</v>
      </c>
      <c r="I413" s="275"/>
      <c r="J413" s="276">
        <f>ROUND(I413*H413,2)</f>
        <v>0</v>
      </c>
      <c r="K413" s="272" t="s">
        <v>282</v>
      </c>
      <c r="L413" s="277"/>
      <c r="M413" s="278" t="s">
        <v>19</v>
      </c>
      <c r="N413" s="279" t="s">
        <v>46</v>
      </c>
      <c r="O413" s="85"/>
      <c r="P413" s="222">
        <f>O413*H413</f>
        <v>0</v>
      </c>
      <c r="Q413" s="222">
        <v>6.0000000000000002E-05</v>
      </c>
      <c r="R413" s="222">
        <f>Q413*H413</f>
        <v>0.19677600000000001</v>
      </c>
      <c r="S413" s="222">
        <v>0</v>
      </c>
      <c r="T413" s="223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24" t="s">
        <v>289</v>
      </c>
      <c r="AT413" s="224" t="s">
        <v>286</v>
      </c>
      <c r="AU413" s="224" t="s">
        <v>84</v>
      </c>
      <c r="AY413" s="18" t="s">
        <v>137</v>
      </c>
      <c r="BE413" s="225">
        <f>IF(N413="základní",J413,0)</f>
        <v>0</v>
      </c>
      <c r="BF413" s="225">
        <f>IF(N413="snížená",J413,0)</f>
        <v>0</v>
      </c>
      <c r="BG413" s="225">
        <f>IF(N413="zákl. přenesená",J413,0)</f>
        <v>0</v>
      </c>
      <c r="BH413" s="225">
        <f>IF(N413="sníž. přenesená",J413,0)</f>
        <v>0</v>
      </c>
      <c r="BI413" s="225">
        <f>IF(N413="nulová",J413,0)</f>
        <v>0</v>
      </c>
      <c r="BJ413" s="18" t="s">
        <v>82</v>
      </c>
      <c r="BK413" s="225">
        <f>ROUND(I413*H413,2)</f>
        <v>0</v>
      </c>
      <c r="BL413" s="18" t="s">
        <v>189</v>
      </c>
      <c r="BM413" s="224" t="s">
        <v>650</v>
      </c>
    </row>
    <row r="414" s="13" customFormat="1">
      <c r="A414" s="13"/>
      <c r="B414" s="236"/>
      <c r="C414" s="237"/>
      <c r="D414" s="226" t="s">
        <v>228</v>
      </c>
      <c r="E414" s="238" t="s">
        <v>19</v>
      </c>
      <c r="F414" s="239" t="s">
        <v>1746</v>
      </c>
      <c r="G414" s="237"/>
      <c r="H414" s="238" t="s">
        <v>19</v>
      </c>
      <c r="I414" s="240"/>
      <c r="J414" s="237"/>
      <c r="K414" s="237"/>
      <c r="L414" s="241"/>
      <c r="M414" s="242"/>
      <c r="N414" s="243"/>
      <c r="O414" s="243"/>
      <c r="P414" s="243"/>
      <c r="Q414" s="243"/>
      <c r="R414" s="243"/>
      <c r="S414" s="243"/>
      <c r="T414" s="244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5" t="s">
        <v>228</v>
      </c>
      <c r="AU414" s="245" t="s">
        <v>84</v>
      </c>
      <c r="AV414" s="13" t="s">
        <v>82</v>
      </c>
      <c r="AW414" s="13" t="s">
        <v>37</v>
      </c>
      <c r="AX414" s="13" t="s">
        <v>75</v>
      </c>
      <c r="AY414" s="245" t="s">
        <v>137</v>
      </c>
    </row>
    <row r="415" s="14" customFormat="1">
      <c r="A415" s="14"/>
      <c r="B415" s="246"/>
      <c r="C415" s="247"/>
      <c r="D415" s="226" t="s">
        <v>228</v>
      </c>
      <c r="E415" s="248" t="s">
        <v>19</v>
      </c>
      <c r="F415" s="249" t="s">
        <v>1771</v>
      </c>
      <c r="G415" s="247"/>
      <c r="H415" s="250">
        <v>1365</v>
      </c>
      <c r="I415" s="251"/>
      <c r="J415" s="247"/>
      <c r="K415" s="247"/>
      <c r="L415" s="252"/>
      <c r="M415" s="253"/>
      <c r="N415" s="254"/>
      <c r="O415" s="254"/>
      <c r="P415" s="254"/>
      <c r="Q415" s="254"/>
      <c r="R415" s="254"/>
      <c r="S415" s="254"/>
      <c r="T415" s="255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6" t="s">
        <v>228</v>
      </c>
      <c r="AU415" s="256" t="s">
        <v>84</v>
      </c>
      <c r="AV415" s="14" t="s">
        <v>84</v>
      </c>
      <c r="AW415" s="14" t="s">
        <v>37</v>
      </c>
      <c r="AX415" s="14" t="s">
        <v>75</v>
      </c>
      <c r="AY415" s="256" t="s">
        <v>137</v>
      </c>
    </row>
    <row r="416" s="13" customFormat="1">
      <c r="A416" s="13"/>
      <c r="B416" s="236"/>
      <c r="C416" s="237"/>
      <c r="D416" s="226" t="s">
        <v>228</v>
      </c>
      <c r="E416" s="238" t="s">
        <v>19</v>
      </c>
      <c r="F416" s="239" t="s">
        <v>1746</v>
      </c>
      <c r="G416" s="237"/>
      <c r="H416" s="238" t="s">
        <v>19</v>
      </c>
      <c r="I416" s="240"/>
      <c r="J416" s="237"/>
      <c r="K416" s="237"/>
      <c r="L416" s="241"/>
      <c r="M416" s="242"/>
      <c r="N416" s="243"/>
      <c r="O416" s="243"/>
      <c r="P416" s="243"/>
      <c r="Q416" s="243"/>
      <c r="R416" s="243"/>
      <c r="S416" s="243"/>
      <c r="T416" s="244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5" t="s">
        <v>228</v>
      </c>
      <c r="AU416" s="245" t="s">
        <v>84</v>
      </c>
      <c r="AV416" s="13" t="s">
        <v>82</v>
      </c>
      <c r="AW416" s="13" t="s">
        <v>37</v>
      </c>
      <c r="AX416" s="13" t="s">
        <v>75</v>
      </c>
      <c r="AY416" s="245" t="s">
        <v>137</v>
      </c>
    </row>
    <row r="417" s="14" customFormat="1">
      <c r="A417" s="14"/>
      <c r="B417" s="246"/>
      <c r="C417" s="247"/>
      <c r="D417" s="226" t="s">
        <v>228</v>
      </c>
      <c r="E417" s="248" t="s">
        <v>19</v>
      </c>
      <c r="F417" s="249" t="s">
        <v>1772</v>
      </c>
      <c r="G417" s="247"/>
      <c r="H417" s="250">
        <v>1368</v>
      </c>
      <c r="I417" s="251"/>
      <c r="J417" s="247"/>
      <c r="K417" s="247"/>
      <c r="L417" s="252"/>
      <c r="M417" s="253"/>
      <c r="N417" s="254"/>
      <c r="O417" s="254"/>
      <c r="P417" s="254"/>
      <c r="Q417" s="254"/>
      <c r="R417" s="254"/>
      <c r="S417" s="254"/>
      <c r="T417" s="255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56" t="s">
        <v>228</v>
      </c>
      <c r="AU417" s="256" t="s">
        <v>84</v>
      </c>
      <c r="AV417" s="14" t="s">
        <v>84</v>
      </c>
      <c r="AW417" s="14" t="s">
        <v>37</v>
      </c>
      <c r="AX417" s="14" t="s">
        <v>75</v>
      </c>
      <c r="AY417" s="256" t="s">
        <v>137</v>
      </c>
    </row>
    <row r="418" s="15" customFormat="1">
      <c r="A418" s="15"/>
      <c r="B418" s="257"/>
      <c r="C418" s="258"/>
      <c r="D418" s="226" t="s">
        <v>228</v>
      </c>
      <c r="E418" s="259" t="s">
        <v>19</v>
      </c>
      <c r="F418" s="260" t="s">
        <v>237</v>
      </c>
      <c r="G418" s="258"/>
      <c r="H418" s="261">
        <v>2733</v>
      </c>
      <c r="I418" s="262"/>
      <c r="J418" s="258"/>
      <c r="K418" s="258"/>
      <c r="L418" s="263"/>
      <c r="M418" s="264"/>
      <c r="N418" s="265"/>
      <c r="O418" s="265"/>
      <c r="P418" s="265"/>
      <c r="Q418" s="265"/>
      <c r="R418" s="265"/>
      <c r="S418" s="265"/>
      <c r="T418" s="266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67" t="s">
        <v>228</v>
      </c>
      <c r="AU418" s="267" t="s">
        <v>84</v>
      </c>
      <c r="AV418" s="15" t="s">
        <v>155</v>
      </c>
      <c r="AW418" s="15" t="s">
        <v>37</v>
      </c>
      <c r="AX418" s="15" t="s">
        <v>82</v>
      </c>
      <c r="AY418" s="267" t="s">
        <v>137</v>
      </c>
    </row>
    <row r="419" s="14" customFormat="1">
      <c r="A419" s="14"/>
      <c r="B419" s="246"/>
      <c r="C419" s="247"/>
      <c r="D419" s="226" t="s">
        <v>228</v>
      </c>
      <c r="E419" s="247"/>
      <c r="F419" s="249" t="s">
        <v>1773</v>
      </c>
      <c r="G419" s="247"/>
      <c r="H419" s="250">
        <v>3279.5999999999999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228</v>
      </c>
      <c r="AU419" s="256" t="s">
        <v>84</v>
      </c>
      <c r="AV419" s="14" t="s">
        <v>84</v>
      </c>
      <c r="AW419" s="14" t="s">
        <v>4</v>
      </c>
      <c r="AX419" s="14" t="s">
        <v>82</v>
      </c>
      <c r="AY419" s="256" t="s">
        <v>137</v>
      </c>
    </row>
    <row r="420" s="12" customFormat="1" ht="22.8" customHeight="1">
      <c r="A420" s="12"/>
      <c r="B420" s="197"/>
      <c r="C420" s="198"/>
      <c r="D420" s="199" t="s">
        <v>74</v>
      </c>
      <c r="E420" s="211" t="s">
        <v>655</v>
      </c>
      <c r="F420" s="211" t="s">
        <v>656</v>
      </c>
      <c r="G420" s="198"/>
      <c r="H420" s="198"/>
      <c r="I420" s="201"/>
      <c r="J420" s="212">
        <f>BK420</f>
        <v>0</v>
      </c>
      <c r="K420" s="198"/>
      <c r="L420" s="203"/>
      <c r="M420" s="204"/>
      <c r="N420" s="205"/>
      <c r="O420" s="205"/>
      <c r="P420" s="206">
        <f>SUM(P421:P542)</f>
        <v>0</v>
      </c>
      <c r="Q420" s="205"/>
      <c r="R420" s="206">
        <f>SUM(R421:R542)</f>
        <v>0.022800000000000001</v>
      </c>
      <c r="S420" s="205"/>
      <c r="T420" s="207">
        <f>SUM(T421:T542)</f>
        <v>0.63307999999999987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08" t="s">
        <v>84</v>
      </c>
      <c r="AT420" s="209" t="s">
        <v>74</v>
      </c>
      <c r="AU420" s="209" t="s">
        <v>82</v>
      </c>
      <c r="AY420" s="208" t="s">
        <v>137</v>
      </c>
      <c r="BK420" s="210">
        <f>SUM(BK421:BK542)</f>
        <v>0</v>
      </c>
    </row>
    <row r="421" s="2" customFormat="1" ht="24.15" customHeight="1">
      <c r="A421" s="39"/>
      <c r="B421" s="40"/>
      <c r="C421" s="213" t="s">
        <v>657</v>
      </c>
      <c r="D421" s="213" t="s">
        <v>140</v>
      </c>
      <c r="E421" s="214" t="s">
        <v>658</v>
      </c>
      <c r="F421" s="215" t="s">
        <v>659</v>
      </c>
      <c r="G421" s="216" t="s">
        <v>469</v>
      </c>
      <c r="H421" s="217">
        <v>390</v>
      </c>
      <c r="I421" s="218"/>
      <c r="J421" s="219">
        <f>ROUND(I421*H421,2)</f>
        <v>0</v>
      </c>
      <c r="K421" s="215" t="s">
        <v>282</v>
      </c>
      <c r="L421" s="45"/>
      <c r="M421" s="220" t="s">
        <v>19</v>
      </c>
      <c r="N421" s="221" t="s">
        <v>46</v>
      </c>
      <c r="O421" s="85"/>
      <c r="P421" s="222">
        <f>O421*H421</f>
        <v>0</v>
      </c>
      <c r="Q421" s="222">
        <v>0</v>
      </c>
      <c r="R421" s="222">
        <f>Q421*H421</f>
        <v>0</v>
      </c>
      <c r="S421" s="222">
        <v>0.00027</v>
      </c>
      <c r="T421" s="223">
        <f>S421*H421</f>
        <v>0.10530000000000001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24" t="s">
        <v>189</v>
      </c>
      <c r="AT421" s="224" t="s">
        <v>140</v>
      </c>
      <c r="AU421" s="224" t="s">
        <v>84</v>
      </c>
      <c r="AY421" s="18" t="s">
        <v>137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8" t="s">
        <v>82</v>
      </c>
      <c r="BK421" s="225">
        <f>ROUND(I421*H421,2)</f>
        <v>0</v>
      </c>
      <c r="BL421" s="18" t="s">
        <v>189</v>
      </c>
      <c r="BM421" s="224" t="s">
        <v>660</v>
      </c>
    </row>
    <row r="422" s="2" customFormat="1">
      <c r="A422" s="39"/>
      <c r="B422" s="40"/>
      <c r="C422" s="41"/>
      <c r="D422" s="268" t="s">
        <v>284</v>
      </c>
      <c r="E422" s="41"/>
      <c r="F422" s="269" t="s">
        <v>661</v>
      </c>
      <c r="G422" s="41"/>
      <c r="H422" s="41"/>
      <c r="I422" s="228"/>
      <c r="J422" s="41"/>
      <c r="K422" s="41"/>
      <c r="L422" s="45"/>
      <c r="M422" s="229"/>
      <c r="N422" s="230"/>
      <c r="O422" s="85"/>
      <c r="P422" s="85"/>
      <c r="Q422" s="85"/>
      <c r="R422" s="85"/>
      <c r="S422" s="85"/>
      <c r="T422" s="86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T422" s="18" t="s">
        <v>284</v>
      </c>
      <c r="AU422" s="18" t="s">
        <v>84</v>
      </c>
    </row>
    <row r="423" s="13" customFormat="1">
      <c r="A423" s="13"/>
      <c r="B423" s="236"/>
      <c r="C423" s="237"/>
      <c r="D423" s="226" t="s">
        <v>228</v>
      </c>
      <c r="E423" s="238" t="s">
        <v>19</v>
      </c>
      <c r="F423" s="239" t="s">
        <v>1746</v>
      </c>
      <c r="G423" s="237"/>
      <c r="H423" s="238" t="s">
        <v>19</v>
      </c>
      <c r="I423" s="240"/>
      <c r="J423" s="237"/>
      <c r="K423" s="237"/>
      <c r="L423" s="241"/>
      <c r="M423" s="242"/>
      <c r="N423" s="243"/>
      <c r="O423" s="243"/>
      <c r="P423" s="243"/>
      <c r="Q423" s="243"/>
      <c r="R423" s="243"/>
      <c r="S423" s="243"/>
      <c r="T423" s="244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5" t="s">
        <v>228</v>
      </c>
      <c r="AU423" s="245" t="s">
        <v>84</v>
      </c>
      <c r="AV423" s="13" t="s">
        <v>82</v>
      </c>
      <c r="AW423" s="13" t="s">
        <v>37</v>
      </c>
      <c r="AX423" s="13" t="s">
        <v>75</v>
      </c>
      <c r="AY423" s="245" t="s">
        <v>137</v>
      </c>
    </row>
    <row r="424" s="14" customFormat="1">
      <c r="A424" s="14"/>
      <c r="B424" s="246"/>
      <c r="C424" s="247"/>
      <c r="D424" s="226" t="s">
        <v>228</v>
      </c>
      <c r="E424" s="248" t="s">
        <v>19</v>
      </c>
      <c r="F424" s="249" t="s">
        <v>1774</v>
      </c>
      <c r="G424" s="247"/>
      <c r="H424" s="250">
        <v>234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6" t="s">
        <v>228</v>
      </c>
      <c r="AU424" s="256" t="s">
        <v>84</v>
      </c>
      <c r="AV424" s="14" t="s">
        <v>84</v>
      </c>
      <c r="AW424" s="14" t="s">
        <v>37</v>
      </c>
      <c r="AX424" s="14" t="s">
        <v>75</v>
      </c>
      <c r="AY424" s="256" t="s">
        <v>137</v>
      </c>
    </row>
    <row r="425" s="13" customFormat="1">
      <c r="A425" s="13"/>
      <c r="B425" s="236"/>
      <c r="C425" s="237"/>
      <c r="D425" s="226" t="s">
        <v>228</v>
      </c>
      <c r="E425" s="238" t="s">
        <v>19</v>
      </c>
      <c r="F425" s="239" t="s">
        <v>1745</v>
      </c>
      <c r="G425" s="237"/>
      <c r="H425" s="238" t="s">
        <v>19</v>
      </c>
      <c r="I425" s="240"/>
      <c r="J425" s="237"/>
      <c r="K425" s="237"/>
      <c r="L425" s="241"/>
      <c r="M425" s="242"/>
      <c r="N425" s="243"/>
      <c r="O425" s="243"/>
      <c r="P425" s="243"/>
      <c r="Q425" s="243"/>
      <c r="R425" s="243"/>
      <c r="S425" s="243"/>
      <c r="T425" s="244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5" t="s">
        <v>228</v>
      </c>
      <c r="AU425" s="245" t="s">
        <v>84</v>
      </c>
      <c r="AV425" s="13" t="s">
        <v>82</v>
      </c>
      <c r="AW425" s="13" t="s">
        <v>37</v>
      </c>
      <c r="AX425" s="13" t="s">
        <v>75</v>
      </c>
      <c r="AY425" s="245" t="s">
        <v>137</v>
      </c>
    </row>
    <row r="426" s="14" customFormat="1">
      <c r="A426" s="14"/>
      <c r="B426" s="246"/>
      <c r="C426" s="247"/>
      <c r="D426" s="226" t="s">
        <v>228</v>
      </c>
      <c r="E426" s="248" t="s">
        <v>19</v>
      </c>
      <c r="F426" s="249" t="s">
        <v>1011</v>
      </c>
      <c r="G426" s="247"/>
      <c r="H426" s="250">
        <v>156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37</v>
      </c>
      <c r="AX426" s="14" t="s">
        <v>75</v>
      </c>
      <c r="AY426" s="256" t="s">
        <v>137</v>
      </c>
    </row>
    <row r="427" s="15" customFormat="1">
      <c r="A427" s="15"/>
      <c r="B427" s="257"/>
      <c r="C427" s="258"/>
      <c r="D427" s="226" t="s">
        <v>228</v>
      </c>
      <c r="E427" s="259" t="s">
        <v>19</v>
      </c>
      <c r="F427" s="260" t="s">
        <v>237</v>
      </c>
      <c r="G427" s="258"/>
      <c r="H427" s="261">
        <v>390</v>
      </c>
      <c r="I427" s="262"/>
      <c r="J427" s="258"/>
      <c r="K427" s="258"/>
      <c r="L427" s="263"/>
      <c r="M427" s="264"/>
      <c r="N427" s="265"/>
      <c r="O427" s="265"/>
      <c r="P427" s="265"/>
      <c r="Q427" s="265"/>
      <c r="R427" s="265"/>
      <c r="S427" s="265"/>
      <c r="T427" s="266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67" t="s">
        <v>228</v>
      </c>
      <c r="AU427" s="267" t="s">
        <v>84</v>
      </c>
      <c r="AV427" s="15" t="s">
        <v>155</v>
      </c>
      <c r="AW427" s="15" t="s">
        <v>37</v>
      </c>
      <c r="AX427" s="15" t="s">
        <v>82</v>
      </c>
      <c r="AY427" s="267" t="s">
        <v>137</v>
      </c>
    </row>
    <row r="428" s="2" customFormat="1" ht="24.15" customHeight="1">
      <c r="A428" s="39"/>
      <c r="B428" s="40"/>
      <c r="C428" s="213" t="s">
        <v>349</v>
      </c>
      <c r="D428" s="213" t="s">
        <v>140</v>
      </c>
      <c r="E428" s="214" t="s">
        <v>664</v>
      </c>
      <c r="F428" s="215" t="s">
        <v>665</v>
      </c>
      <c r="G428" s="216" t="s">
        <v>226</v>
      </c>
      <c r="H428" s="217">
        <v>106</v>
      </c>
      <c r="I428" s="218"/>
      <c r="J428" s="219">
        <f>ROUND(I428*H428,2)</f>
        <v>0</v>
      </c>
      <c r="K428" s="215" t="s">
        <v>282</v>
      </c>
      <c r="L428" s="45"/>
      <c r="M428" s="220" t="s">
        <v>19</v>
      </c>
      <c r="N428" s="221" t="s">
        <v>46</v>
      </c>
      <c r="O428" s="85"/>
      <c r="P428" s="222">
        <f>O428*H428</f>
        <v>0</v>
      </c>
      <c r="Q428" s="222">
        <v>0</v>
      </c>
      <c r="R428" s="222">
        <f>Q428*H428</f>
        <v>0</v>
      </c>
      <c r="S428" s="222">
        <v>1.0000000000000001E-05</v>
      </c>
      <c r="T428" s="223">
        <f>S428*H428</f>
        <v>0.0010600000000000002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24" t="s">
        <v>189</v>
      </c>
      <c r="AT428" s="224" t="s">
        <v>140</v>
      </c>
      <c r="AU428" s="224" t="s">
        <v>84</v>
      </c>
      <c r="AY428" s="18" t="s">
        <v>137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8" t="s">
        <v>82</v>
      </c>
      <c r="BK428" s="225">
        <f>ROUND(I428*H428,2)</f>
        <v>0</v>
      </c>
      <c r="BL428" s="18" t="s">
        <v>189</v>
      </c>
      <c r="BM428" s="224" t="s">
        <v>666</v>
      </c>
    </row>
    <row r="429" s="2" customFormat="1">
      <c r="A429" s="39"/>
      <c r="B429" s="40"/>
      <c r="C429" s="41"/>
      <c r="D429" s="268" t="s">
        <v>284</v>
      </c>
      <c r="E429" s="41"/>
      <c r="F429" s="269" t="s">
        <v>667</v>
      </c>
      <c r="G429" s="41"/>
      <c r="H429" s="41"/>
      <c r="I429" s="228"/>
      <c r="J429" s="41"/>
      <c r="K429" s="41"/>
      <c r="L429" s="45"/>
      <c r="M429" s="229"/>
      <c r="N429" s="230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284</v>
      </c>
      <c r="AU429" s="18" t="s">
        <v>84</v>
      </c>
    </row>
    <row r="430" s="13" customFormat="1">
      <c r="A430" s="13"/>
      <c r="B430" s="236"/>
      <c r="C430" s="237"/>
      <c r="D430" s="226" t="s">
        <v>228</v>
      </c>
      <c r="E430" s="238" t="s">
        <v>19</v>
      </c>
      <c r="F430" s="239" t="s">
        <v>1746</v>
      </c>
      <c r="G430" s="237"/>
      <c r="H430" s="238" t="s">
        <v>19</v>
      </c>
      <c r="I430" s="240"/>
      <c r="J430" s="237"/>
      <c r="K430" s="237"/>
      <c r="L430" s="241"/>
      <c r="M430" s="242"/>
      <c r="N430" s="243"/>
      <c r="O430" s="243"/>
      <c r="P430" s="243"/>
      <c r="Q430" s="243"/>
      <c r="R430" s="243"/>
      <c r="S430" s="243"/>
      <c r="T430" s="244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5" t="s">
        <v>228</v>
      </c>
      <c r="AU430" s="245" t="s">
        <v>84</v>
      </c>
      <c r="AV430" s="13" t="s">
        <v>82</v>
      </c>
      <c r="AW430" s="13" t="s">
        <v>37</v>
      </c>
      <c r="AX430" s="13" t="s">
        <v>75</v>
      </c>
      <c r="AY430" s="245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610</v>
      </c>
      <c r="G431" s="247"/>
      <c r="H431" s="250">
        <v>74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3" customFormat="1">
      <c r="A432" s="13"/>
      <c r="B432" s="236"/>
      <c r="C432" s="237"/>
      <c r="D432" s="226" t="s">
        <v>228</v>
      </c>
      <c r="E432" s="238" t="s">
        <v>19</v>
      </c>
      <c r="F432" s="239" t="s">
        <v>1745</v>
      </c>
      <c r="G432" s="237"/>
      <c r="H432" s="238" t="s">
        <v>19</v>
      </c>
      <c r="I432" s="240"/>
      <c r="J432" s="237"/>
      <c r="K432" s="237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228</v>
      </c>
      <c r="AU432" s="245" t="s">
        <v>84</v>
      </c>
      <c r="AV432" s="13" t="s">
        <v>82</v>
      </c>
      <c r="AW432" s="13" t="s">
        <v>37</v>
      </c>
      <c r="AX432" s="13" t="s">
        <v>75</v>
      </c>
      <c r="AY432" s="245" t="s">
        <v>137</v>
      </c>
    </row>
    <row r="433" s="14" customFormat="1">
      <c r="A433" s="14"/>
      <c r="B433" s="246"/>
      <c r="C433" s="247"/>
      <c r="D433" s="226" t="s">
        <v>228</v>
      </c>
      <c r="E433" s="248" t="s">
        <v>19</v>
      </c>
      <c r="F433" s="249" t="s">
        <v>289</v>
      </c>
      <c r="G433" s="247"/>
      <c r="H433" s="250">
        <v>32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228</v>
      </c>
      <c r="AU433" s="256" t="s">
        <v>84</v>
      </c>
      <c r="AV433" s="14" t="s">
        <v>84</v>
      </c>
      <c r="AW433" s="14" t="s">
        <v>37</v>
      </c>
      <c r="AX433" s="14" t="s">
        <v>75</v>
      </c>
      <c r="AY433" s="256" t="s">
        <v>137</v>
      </c>
    </row>
    <row r="434" s="15" customFormat="1">
      <c r="A434" s="15"/>
      <c r="B434" s="257"/>
      <c r="C434" s="258"/>
      <c r="D434" s="226" t="s">
        <v>228</v>
      </c>
      <c r="E434" s="259" t="s">
        <v>19</v>
      </c>
      <c r="F434" s="260" t="s">
        <v>237</v>
      </c>
      <c r="G434" s="258"/>
      <c r="H434" s="261">
        <v>106</v>
      </c>
      <c r="I434" s="262"/>
      <c r="J434" s="258"/>
      <c r="K434" s="258"/>
      <c r="L434" s="263"/>
      <c r="M434" s="264"/>
      <c r="N434" s="265"/>
      <c r="O434" s="265"/>
      <c r="P434" s="265"/>
      <c r="Q434" s="265"/>
      <c r="R434" s="265"/>
      <c r="S434" s="265"/>
      <c r="T434" s="26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67" t="s">
        <v>228</v>
      </c>
      <c r="AU434" s="267" t="s">
        <v>84</v>
      </c>
      <c r="AV434" s="15" t="s">
        <v>155</v>
      </c>
      <c r="AW434" s="15" t="s">
        <v>37</v>
      </c>
      <c r="AX434" s="15" t="s">
        <v>82</v>
      </c>
      <c r="AY434" s="267" t="s">
        <v>137</v>
      </c>
    </row>
    <row r="435" s="2" customFormat="1" ht="37.8" customHeight="1">
      <c r="A435" s="39"/>
      <c r="B435" s="40"/>
      <c r="C435" s="213" t="s">
        <v>668</v>
      </c>
      <c r="D435" s="213" t="s">
        <v>140</v>
      </c>
      <c r="E435" s="214" t="s">
        <v>669</v>
      </c>
      <c r="F435" s="215" t="s">
        <v>670</v>
      </c>
      <c r="G435" s="216" t="s">
        <v>226</v>
      </c>
      <c r="H435" s="217">
        <v>30</v>
      </c>
      <c r="I435" s="218"/>
      <c r="J435" s="219">
        <f>ROUND(I435*H435,2)</f>
        <v>0</v>
      </c>
      <c r="K435" s="215" t="s">
        <v>282</v>
      </c>
      <c r="L435" s="45"/>
      <c r="M435" s="220" t="s">
        <v>19</v>
      </c>
      <c r="N435" s="221" t="s">
        <v>46</v>
      </c>
      <c r="O435" s="85"/>
      <c r="P435" s="222">
        <f>O435*H435</f>
        <v>0</v>
      </c>
      <c r="Q435" s="222">
        <v>0</v>
      </c>
      <c r="R435" s="222">
        <f>Q435*H435</f>
        <v>0</v>
      </c>
      <c r="S435" s="222">
        <v>6.0000000000000002E-05</v>
      </c>
      <c r="T435" s="223">
        <f>S435*H435</f>
        <v>0.0018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24" t="s">
        <v>189</v>
      </c>
      <c r="AT435" s="224" t="s">
        <v>140</v>
      </c>
      <c r="AU435" s="224" t="s">
        <v>84</v>
      </c>
      <c r="AY435" s="18" t="s">
        <v>137</v>
      </c>
      <c r="BE435" s="225">
        <f>IF(N435="základní",J435,0)</f>
        <v>0</v>
      </c>
      <c r="BF435" s="225">
        <f>IF(N435="snížená",J435,0)</f>
        <v>0</v>
      </c>
      <c r="BG435" s="225">
        <f>IF(N435="zákl. přenesená",J435,0)</f>
        <v>0</v>
      </c>
      <c r="BH435" s="225">
        <f>IF(N435="sníž. přenesená",J435,0)</f>
        <v>0</v>
      </c>
      <c r="BI435" s="225">
        <f>IF(N435="nulová",J435,0)</f>
        <v>0</v>
      </c>
      <c r="BJ435" s="18" t="s">
        <v>82</v>
      </c>
      <c r="BK435" s="225">
        <f>ROUND(I435*H435,2)</f>
        <v>0</v>
      </c>
      <c r="BL435" s="18" t="s">
        <v>189</v>
      </c>
      <c r="BM435" s="224" t="s">
        <v>671</v>
      </c>
    </row>
    <row r="436" s="2" customFormat="1">
      <c r="A436" s="39"/>
      <c r="B436" s="40"/>
      <c r="C436" s="41"/>
      <c r="D436" s="268" t="s">
        <v>284</v>
      </c>
      <c r="E436" s="41"/>
      <c r="F436" s="269" t="s">
        <v>672</v>
      </c>
      <c r="G436" s="41"/>
      <c r="H436" s="41"/>
      <c r="I436" s="228"/>
      <c r="J436" s="41"/>
      <c r="K436" s="41"/>
      <c r="L436" s="45"/>
      <c r="M436" s="229"/>
      <c r="N436" s="230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284</v>
      </c>
      <c r="AU436" s="18" t="s">
        <v>84</v>
      </c>
    </row>
    <row r="437" s="13" customFormat="1">
      <c r="A437" s="13"/>
      <c r="B437" s="236"/>
      <c r="C437" s="237"/>
      <c r="D437" s="226" t="s">
        <v>228</v>
      </c>
      <c r="E437" s="238" t="s">
        <v>19</v>
      </c>
      <c r="F437" s="239" t="s">
        <v>1746</v>
      </c>
      <c r="G437" s="237"/>
      <c r="H437" s="238" t="s">
        <v>19</v>
      </c>
      <c r="I437" s="240"/>
      <c r="J437" s="237"/>
      <c r="K437" s="237"/>
      <c r="L437" s="241"/>
      <c r="M437" s="242"/>
      <c r="N437" s="243"/>
      <c r="O437" s="243"/>
      <c r="P437" s="243"/>
      <c r="Q437" s="243"/>
      <c r="R437" s="243"/>
      <c r="S437" s="243"/>
      <c r="T437" s="244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5" t="s">
        <v>228</v>
      </c>
      <c r="AU437" s="245" t="s">
        <v>84</v>
      </c>
      <c r="AV437" s="13" t="s">
        <v>82</v>
      </c>
      <c r="AW437" s="13" t="s">
        <v>37</v>
      </c>
      <c r="AX437" s="13" t="s">
        <v>75</v>
      </c>
      <c r="AY437" s="245" t="s">
        <v>137</v>
      </c>
    </row>
    <row r="438" s="14" customFormat="1">
      <c r="A438" s="14"/>
      <c r="B438" s="246"/>
      <c r="C438" s="247"/>
      <c r="D438" s="226" t="s">
        <v>228</v>
      </c>
      <c r="E438" s="248" t="s">
        <v>19</v>
      </c>
      <c r="F438" s="249" t="s">
        <v>314</v>
      </c>
      <c r="G438" s="247"/>
      <c r="H438" s="250">
        <v>18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228</v>
      </c>
      <c r="AU438" s="256" t="s">
        <v>84</v>
      </c>
      <c r="AV438" s="14" t="s">
        <v>84</v>
      </c>
      <c r="AW438" s="14" t="s">
        <v>37</v>
      </c>
      <c r="AX438" s="14" t="s">
        <v>75</v>
      </c>
      <c r="AY438" s="256" t="s">
        <v>137</v>
      </c>
    </row>
    <row r="439" s="13" customFormat="1">
      <c r="A439" s="13"/>
      <c r="B439" s="236"/>
      <c r="C439" s="237"/>
      <c r="D439" s="226" t="s">
        <v>228</v>
      </c>
      <c r="E439" s="238" t="s">
        <v>19</v>
      </c>
      <c r="F439" s="239" t="s">
        <v>1745</v>
      </c>
      <c r="G439" s="237"/>
      <c r="H439" s="238" t="s">
        <v>19</v>
      </c>
      <c r="I439" s="240"/>
      <c r="J439" s="237"/>
      <c r="K439" s="237"/>
      <c r="L439" s="241"/>
      <c r="M439" s="242"/>
      <c r="N439" s="243"/>
      <c r="O439" s="243"/>
      <c r="P439" s="243"/>
      <c r="Q439" s="243"/>
      <c r="R439" s="243"/>
      <c r="S439" s="243"/>
      <c r="T439" s="244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5" t="s">
        <v>228</v>
      </c>
      <c r="AU439" s="245" t="s">
        <v>84</v>
      </c>
      <c r="AV439" s="13" t="s">
        <v>82</v>
      </c>
      <c r="AW439" s="13" t="s">
        <v>37</v>
      </c>
      <c r="AX439" s="13" t="s">
        <v>75</v>
      </c>
      <c r="AY439" s="245" t="s">
        <v>137</v>
      </c>
    </row>
    <row r="440" s="14" customFormat="1">
      <c r="A440" s="14"/>
      <c r="B440" s="246"/>
      <c r="C440" s="247"/>
      <c r="D440" s="226" t="s">
        <v>228</v>
      </c>
      <c r="E440" s="248" t="s">
        <v>19</v>
      </c>
      <c r="F440" s="249" t="s">
        <v>8</v>
      </c>
      <c r="G440" s="247"/>
      <c r="H440" s="250">
        <v>12</v>
      </c>
      <c r="I440" s="251"/>
      <c r="J440" s="247"/>
      <c r="K440" s="247"/>
      <c r="L440" s="252"/>
      <c r="M440" s="253"/>
      <c r="N440" s="254"/>
      <c r="O440" s="254"/>
      <c r="P440" s="254"/>
      <c r="Q440" s="254"/>
      <c r="R440" s="254"/>
      <c r="S440" s="254"/>
      <c r="T440" s="255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6" t="s">
        <v>228</v>
      </c>
      <c r="AU440" s="256" t="s">
        <v>84</v>
      </c>
      <c r="AV440" s="14" t="s">
        <v>84</v>
      </c>
      <c r="AW440" s="14" t="s">
        <v>37</v>
      </c>
      <c r="AX440" s="14" t="s">
        <v>75</v>
      </c>
      <c r="AY440" s="256" t="s">
        <v>137</v>
      </c>
    </row>
    <row r="441" s="15" customFormat="1">
      <c r="A441" s="15"/>
      <c r="B441" s="257"/>
      <c r="C441" s="258"/>
      <c r="D441" s="226" t="s">
        <v>228</v>
      </c>
      <c r="E441" s="259" t="s">
        <v>19</v>
      </c>
      <c r="F441" s="260" t="s">
        <v>237</v>
      </c>
      <c r="G441" s="258"/>
      <c r="H441" s="261">
        <v>30</v>
      </c>
      <c r="I441" s="262"/>
      <c r="J441" s="258"/>
      <c r="K441" s="258"/>
      <c r="L441" s="263"/>
      <c r="M441" s="264"/>
      <c r="N441" s="265"/>
      <c r="O441" s="265"/>
      <c r="P441" s="265"/>
      <c r="Q441" s="265"/>
      <c r="R441" s="265"/>
      <c r="S441" s="265"/>
      <c r="T441" s="266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7" t="s">
        <v>228</v>
      </c>
      <c r="AU441" s="267" t="s">
        <v>84</v>
      </c>
      <c r="AV441" s="15" t="s">
        <v>155</v>
      </c>
      <c r="AW441" s="15" t="s">
        <v>37</v>
      </c>
      <c r="AX441" s="15" t="s">
        <v>82</v>
      </c>
      <c r="AY441" s="267" t="s">
        <v>137</v>
      </c>
    </row>
    <row r="442" s="2" customFormat="1" ht="55.5" customHeight="1">
      <c r="A442" s="39"/>
      <c r="B442" s="40"/>
      <c r="C442" s="213" t="s">
        <v>673</v>
      </c>
      <c r="D442" s="213" t="s">
        <v>140</v>
      </c>
      <c r="E442" s="214" t="s">
        <v>674</v>
      </c>
      <c r="F442" s="215" t="s">
        <v>675</v>
      </c>
      <c r="G442" s="216" t="s">
        <v>469</v>
      </c>
      <c r="H442" s="217">
        <v>874</v>
      </c>
      <c r="I442" s="218"/>
      <c r="J442" s="219">
        <f>ROUND(I442*H442,2)</f>
        <v>0</v>
      </c>
      <c r="K442" s="215" t="s">
        <v>282</v>
      </c>
      <c r="L442" s="45"/>
      <c r="M442" s="220" t="s">
        <v>19</v>
      </c>
      <c r="N442" s="221" t="s">
        <v>46</v>
      </c>
      <c r="O442" s="85"/>
      <c r="P442" s="222">
        <f>O442*H442</f>
        <v>0</v>
      </c>
      <c r="Q442" s="222">
        <v>0</v>
      </c>
      <c r="R442" s="222">
        <f>Q442*H442</f>
        <v>0</v>
      </c>
      <c r="S442" s="222">
        <v>0.00048000000000000001</v>
      </c>
      <c r="T442" s="223">
        <f>S442*H442</f>
        <v>0.41952</v>
      </c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R442" s="224" t="s">
        <v>189</v>
      </c>
      <c r="AT442" s="224" t="s">
        <v>140</v>
      </c>
      <c r="AU442" s="224" t="s">
        <v>84</v>
      </c>
      <c r="AY442" s="18" t="s">
        <v>137</v>
      </c>
      <c r="BE442" s="225">
        <f>IF(N442="základní",J442,0)</f>
        <v>0</v>
      </c>
      <c r="BF442" s="225">
        <f>IF(N442="snížená",J442,0)</f>
        <v>0</v>
      </c>
      <c r="BG442" s="225">
        <f>IF(N442="zákl. přenesená",J442,0)</f>
        <v>0</v>
      </c>
      <c r="BH442" s="225">
        <f>IF(N442="sníž. přenesená",J442,0)</f>
        <v>0</v>
      </c>
      <c r="BI442" s="225">
        <f>IF(N442="nulová",J442,0)</f>
        <v>0</v>
      </c>
      <c r="BJ442" s="18" t="s">
        <v>82</v>
      </c>
      <c r="BK442" s="225">
        <f>ROUND(I442*H442,2)</f>
        <v>0</v>
      </c>
      <c r="BL442" s="18" t="s">
        <v>189</v>
      </c>
      <c r="BM442" s="224" t="s">
        <v>676</v>
      </c>
    </row>
    <row r="443" s="2" customFormat="1">
      <c r="A443" s="39"/>
      <c r="B443" s="40"/>
      <c r="C443" s="41"/>
      <c r="D443" s="268" t="s">
        <v>284</v>
      </c>
      <c r="E443" s="41"/>
      <c r="F443" s="269" t="s">
        <v>677</v>
      </c>
      <c r="G443" s="41"/>
      <c r="H443" s="41"/>
      <c r="I443" s="228"/>
      <c r="J443" s="41"/>
      <c r="K443" s="41"/>
      <c r="L443" s="45"/>
      <c r="M443" s="229"/>
      <c r="N443" s="230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284</v>
      </c>
      <c r="AU443" s="18" t="s">
        <v>84</v>
      </c>
    </row>
    <row r="444" s="13" customFormat="1">
      <c r="A444" s="13"/>
      <c r="B444" s="236"/>
      <c r="C444" s="237"/>
      <c r="D444" s="226" t="s">
        <v>228</v>
      </c>
      <c r="E444" s="238" t="s">
        <v>19</v>
      </c>
      <c r="F444" s="239" t="s">
        <v>1746</v>
      </c>
      <c r="G444" s="237"/>
      <c r="H444" s="238" t="s">
        <v>19</v>
      </c>
      <c r="I444" s="240"/>
      <c r="J444" s="237"/>
      <c r="K444" s="237"/>
      <c r="L444" s="241"/>
      <c r="M444" s="242"/>
      <c r="N444" s="243"/>
      <c r="O444" s="243"/>
      <c r="P444" s="243"/>
      <c r="Q444" s="243"/>
      <c r="R444" s="243"/>
      <c r="S444" s="243"/>
      <c r="T444" s="24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5" t="s">
        <v>228</v>
      </c>
      <c r="AU444" s="245" t="s">
        <v>84</v>
      </c>
      <c r="AV444" s="13" t="s">
        <v>82</v>
      </c>
      <c r="AW444" s="13" t="s">
        <v>37</v>
      </c>
      <c r="AX444" s="13" t="s">
        <v>75</v>
      </c>
      <c r="AY444" s="245" t="s">
        <v>137</v>
      </c>
    </row>
    <row r="445" s="14" customFormat="1">
      <c r="A445" s="14"/>
      <c r="B445" s="246"/>
      <c r="C445" s="247"/>
      <c r="D445" s="226" t="s">
        <v>228</v>
      </c>
      <c r="E445" s="248" t="s">
        <v>19</v>
      </c>
      <c r="F445" s="249" t="s">
        <v>1775</v>
      </c>
      <c r="G445" s="247"/>
      <c r="H445" s="250">
        <v>520</v>
      </c>
      <c r="I445" s="251"/>
      <c r="J445" s="247"/>
      <c r="K445" s="247"/>
      <c r="L445" s="252"/>
      <c r="M445" s="253"/>
      <c r="N445" s="254"/>
      <c r="O445" s="254"/>
      <c r="P445" s="254"/>
      <c r="Q445" s="254"/>
      <c r="R445" s="254"/>
      <c r="S445" s="254"/>
      <c r="T445" s="255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56" t="s">
        <v>228</v>
      </c>
      <c r="AU445" s="256" t="s">
        <v>84</v>
      </c>
      <c r="AV445" s="14" t="s">
        <v>84</v>
      </c>
      <c r="AW445" s="14" t="s">
        <v>37</v>
      </c>
      <c r="AX445" s="14" t="s">
        <v>75</v>
      </c>
      <c r="AY445" s="256" t="s">
        <v>137</v>
      </c>
    </row>
    <row r="446" s="13" customFormat="1">
      <c r="A446" s="13"/>
      <c r="B446" s="236"/>
      <c r="C446" s="237"/>
      <c r="D446" s="226" t="s">
        <v>228</v>
      </c>
      <c r="E446" s="238" t="s">
        <v>19</v>
      </c>
      <c r="F446" s="239" t="s">
        <v>1745</v>
      </c>
      <c r="G446" s="237"/>
      <c r="H446" s="238" t="s">
        <v>19</v>
      </c>
      <c r="I446" s="240"/>
      <c r="J446" s="237"/>
      <c r="K446" s="237"/>
      <c r="L446" s="241"/>
      <c r="M446" s="242"/>
      <c r="N446" s="243"/>
      <c r="O446" s="243"/>
      <c r="P446" s="243"/>
      <c r="Q446" s="243"/>
      <c r="R446" s="243"/>
      <c r="S446" s="243"/>
      <c r="T446" s="244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5" t="s">
        <v>228</v>
      </c>
      <c r="AU446" s="245" t="s">
        <v>84</v>
      </c>
      <c r="AV446" s="13" t="s">
        <v>82</v>
      </c>
      <c r="AW446" s="13" t="s">
        <v>37</v>
      </c>
      <c r="AX446" s="13" t="s">
        <v>75</v>
      </c>
      <c r="AY446" s="245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1776</v>
      </c>
      <c r="G447" s="247"/>
      <c r="H447" s="250">
        <v>354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5" customFormat="1">
      <c r="A448" s="15"/>
      <c r="B448" s="257"/>
      <c r="C448" s="258"/>
      <c r="D448" s="226" t="s">
        <v>228</v>
      </c>
      <c r="E448" s="259" t="s">
        <v>19</v>
      </c>
      <c r="F448" s="260" t="s">
        <v>237</v>
      </c>
      <c r="G448" s="258"/>
      <c r="H448" s="261">
        <v>874</v>
      </c>
      <c r="I448" s="262"/>
      <c r="J448" s="258"/>
      <c r="K448" s="258"/>
      <c r="L448" s="263"/>
      <c r="M448" s="264"/>
      <c r="N448" s="265"/>
      <c r="O448" s="265"/>
      <c r="P448" s="265"/>
      <c r="Q448" s="265"/>
      <c r="R448" s="265"/>
      <c r="S448" s="265"/>
      <c r="T448" s="266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67" t="s">
        <v>228</v>
      </c>
      <c r="AU448" s="267" t="s">
        <v>84</v>
      </c>
      <c r="AV448" s="15" t="s">
        <v>155</v>
      </c>
      <c r="AW448" s="15" t="s">
        <v>37</v>
      </c>
      <c r="AX448" s="15" t="s">
        <v>82</v>
      </c>
      <c r="AY448" s="267" t="s">
        <v>137</v>
      </c>
    </row>
    <row r="449" s="2" customFormat="1" ht="49.05" customHeight="1">
      <c r="A449" s="39"/>
      <c r="B449" s="40"/>
      <c r="C449" s="213" t="s">
        <v>680</v>
      </c>
      <c r="D449" s="213" t="s">
        <v>140</v>
      </c>
      <c r="E449" s="214" t="s">
        <v>681</v>
      </c>
      <c r="F449" s="215" t="s">
        <v>682</v>
      </c>
      <c r="G449" s="216" t="s">
        <v>469</v>
      </c>
      <c r="H449" s="217">
        <v>16</v>
      </c>
      <c r="I449" s="218"/>
      <c r="J449" s="219">
        <f>ROUND(I449*H449,2)</f>
        <v>0</v>
      </c>
      <c r="K449" s="215" t="s">
        <v>282</v>
      </c>
      <c r="L449" s="45"/>
      <c r="M449" s="220" t="s">
        <v>19</v>
      </c>
      <c r="N449" s="221" t="s">
        <v>46</v>
      </c>
      <c r="O449" s="85"/>
      <c r="P449" s="222">
        <f>O449*H449</f>
        <v>0</v>
      </c>
      <c r="Q449" s="222">
        <v>0</v>
      </c>
      <c r="R449" s="222">
        <f>Q449*H449</f>
        <v>0</v>
      </c>
      <c r="S449" s="222">
        <v>0.0019</v>
      </c>
      <c r="T449" s="223">
        <f>S449*H449</f>
        <v>0.0304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24" t="s">
        <v>189</v>
      </c>
      <c r="AT449" s="224" t="s">
        <v>140</v>
      </c>
      <c r="AU449" s="224" t="s">
        <v>84</v>
      </c>
      <c r="AY449" s="18" t="s">
        <v>137</v>
      </c>
      <c r="BE449" s="225">
        <f>IF(N449="základní",J449,0)</f>
        <v>0</v>
      </c>
      <c r="BF449" s="225">
        <f>IF(N449="snížená",J449,0)</f>
        <v>0</v>
      </c>
      <c r="BG449" s="225">
        <f>IF(N449="zákl. přenesená",J449,0)</f>
        <v>0</v>
      </c>
      <c r="BH449" s="225">
        <f>IF(N449="sníž. přenesená",J449,0)</f>
        <v>0</v>
      </c>
      <c r="BI449" s="225">
        <f>IF(N449="nulová",J449,0)</f>
        <v>0</v>
      </c>
      <c r="BJ449" s="18" t="s">
        <v>82</v>
      </c>
      <c r="BK449" s="225">
        <f>ROUND(I449*H449,2)</f>
        <v>0</v>
      </c>
      <c r="BL449" s="18" t="s">
        <v>189</v>
      </c>
      <c r="BM449" s="224" t="s">
        <v>683</v>
      </c>
    </row>
    <row r="450" s="2" customFormat="1">
      <c r="A450" s="39"/>
      <c r="B450" s="40"/>
      <c r="C450" s="41"/>
      <c r="D450" s="268" t="s">
        <v>284</v>
      </c>
      <c r="E450" s="41"/>
      <c r="F450" s="269" t="s">
        <v>684</v>
      </c>
      <c r="G450" s="41"/>
      <c r="H450" s="41"/>
      <c r="I450" s="228"/>
      <c r="J450" s="41"/>
      <c r="K450" s="41"/>
      <c r="L450" s="45"/>
      <c r="M450" s="229"/>
      <c r="N450" s="230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284</v>
      </c>
      <c r="AU450" s="18" t="s">
        <v>84</v>
      </c>
    </row>
    <row r="451" s="13" customFormat="1">
      <c r="A451" s="13"/>
      <c r="B451" s="236"/>
      <c r="C451" s="237"/>
      <c r="D451" s="226" t="s">
        <v>228</v>
      </c>
      <c r="E451" s="238" t="s">
        <v>19</v>
      </c>
      <c r="F451" s="239" t="s">
        <v>1777</v>
      </c>
      <c r="G451" s="237"/>
      <c r="H451" s="238" t="s">
        <v>19</v>
      </c>
      <c r="I451" s="240"/>
      <c r="J451" s="237"/>
      <c r="K451" s="237"/>
      <c r="L451" s="241"/>
      <c r="M451" s="242"/>
      <c r="N451" s="243"/>
      <c r="O451" s="243"/>
      <c r="P451" s="243"/>
      <c r="Q451" s="243"/>
      <c r="R451" s="243"/>
      <c r="S451" s="243"/>
      <c r="T451" s="244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5" t="s">
        <v>228</v>
      </c>
      <c r="AU451" s="245" t="s">
        <v>84</v>
      </c>
      <c r="AV451" s="13" t="s">
        <v>82</v>
      </c>
      <c r="AW451" s="13" t="s">
        <v>37</v>
      </c>
      <c r="AX451" s="13" t="s">
        <v>75</v>
      </c>
      <c r="AY451" s="245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189</v>
      </c>
      <c r="G452" s="247"/>
      <c r="H452" s="250">
        <v>16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5" customFormat="1">
      <c r="A453" s="15"/>
      <c r="B453" s="257"/>
      <c r="C453" s="258"/>
      <c r="D453" s="226" t="s">
        <v>228</v>
      </c>
      <c r="E453" s="259" t="s">
        <v>19</v>
      </c>
      <c r="F453" s="260" t="s">
        <v>237</v>
      </c>
      <c r="G453" s="258"/>
      <c r="H453" s="261">
        <v>16</v>
      </c>
      <c r="I453" s="262"/>
      <c r="J453" s="258"/>
      <c r="K453" s="258"/>
      <c r="L453" s="263"/>
      <c r="M453" s="264"/>
      <c r="N453" s="265"/>
      <c r="O453" s="265"/>
      <c r="P453" s="265"/>
      <c r="Q453" s="265"/>
      <c r="R453" s="265"/>
      <c r="S453" s="265"/>
      <c r="T453" s="266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T453" s="267" t="s">
        <v>228</v>
      </c>
      <c r="AU453" s="267" t="s">
        <v>84</v>
      </c>
      <c r="AV453" s="15" t="s">
        <v>155</v>
      </c>
      <c r="AW453" s="15" t="s">
        <v>37</v>
      </c>
      <c r="AX453" s="15" t="s">
        <v>82</v>
      </c>
      <c r="AY453" s="267" t="s">
        <v>137</v>
      </c>
    </row>
    <row r="454" s="2" customFormat="1" ht="37.8" customHeight="1">
      <c r="A454" s="39"/>
      <c r="B454" s="40"/>
      <c r="C454" s="213" t="s">
        <v>686</v>
      </c>
      <c r="D454" s="213" t="s">
        <v>140</v>
      </c>
      <c r="E454" s="214" t="s">
        <v>687</v>
      </c>
      <c r="F454" s="215" t="s">
        <v>688</v>
      </c>
      <c r="G454" s="216" t="s">
        <v>469</v>
      </c>
      <c r="H454" s="217">
        <v>74</v>
      </c>
      <c r="I454" s="218"/>
      <c r="J454" s="219">
        <f>ROUND(I454*H454,2)</f>
        <v>0</v>
      </c>
      <c r="K454" s="215" t="s">
        <v>282</v>
      </c>
      <c r="L454" s="45"/>
      <c r="M454" s="220" t="s">
        <v>19</v>
      </c>
      <c r="N454" s="221" t="s">
        <v>46</v>
      </c>
      <c r="O454" s="85"/>
      <c r="P454" s="222">
        <f>O454*H454</f>
        <v>0</v>
      </c>
      <c r="Q454" s="222">
        <v>0</v>
      </c>
      <c r="R454" s="222">
        <f>Q454*H454</f>
        <v>0</v>
      </c>
      <c r="S454" s="222">
        <v>0.00014999999999999999</v>
      </c>
      <c r="T454" s="223">
        <f>S454*H454</f>
        <v>0.011099999999999999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24" t="s">
        <v>189</v>
      </c>
      <c r="AT454" s="224" t="s">
        <v>140</v>
      </c>
      <c r="AU454" s="224" t="s">
        <v>84</v>
      </c>
      <c r="AY454" s="18" t="s">
        <v>137</v>
      </c>
      <c r="BE454" s="225">
        <f>IF(N454="základní",J454,0)</f>
        <v>0</v>
      </c>
      <c r="BF454" s="225">
        <f>IF(N454="snížená",J454,0)</f>
        <v>0</v>
      </c>
      <c r="BG454" s="225">
        <f>IF(N454="zákl. přenesená",J454,0)</f>
        <v>0</v>
      </c>
      <c r="BH454" s="225">
        <f>IF(N454="sníž. přenesená",J454,0)</f>
        <v>0</v>
      </c>
      <c r="BI454" s="225">
        <f>IF(N454="nulová",J454,0)</f>
        <v>0</v>
      </c>
      <c r="BJ454" s="18" t="s">
        <v>82</v>
      </c>
      <c r="BK454" s="225">
        <f>ROUND(I454*H454,2)</f>
        <v>0</v>
      </c>
      <c r="BL454" s="18" t="s">
        <v>189</v>
      </c>
      <c r="BM454" s="224" t="s">
        <v>689</v>
      </c>
    </row>
    <row r="455" s="2" customFormat="1">
      <c r="A455" s="39"/>
      <c r="B455" s="40"/>
      <c r="C455" s="41"/>
      <c r="D455" s="268" t="s">
        <v>284</v>
      </c>
      <c r="E455" s="41"/>
      <c r="F455" s="269" t="s">
        <v>690</v>
      </c>
      <c r="G455" s="41"/>
      <c r="H455" s="41"/>
      <c r="I455" s="228"/>
      <c r="J455" s="41"/>
      <c r="K455" s="41"/>
      <c r="L455" s="45"/>
      <c r="M455" s="229"/>
      <c r="N455" s="230"/>
      <c r="O455" s="85"/>
      <c r="P455" s="85"/>
      <c r="Q455" s="85"/>
      <c r="R455" s="85"/>
      <c r="S455" s="85"/>
      <c r="T455" s="86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T455" s="18" t="s">
        <v>284</v>
      </c>
      <c r="AU455" s="18" t="s">
        <v>84</v>
      </c>
    </row>
    <row r="456" s="13" customFormat="1">
      <c r="A456" s="13"/>
      <c r="B456" s="236"/>
      <c r="C456" s="237"/>
      <c r="D456" s="226" t="s">
        <v>228</v>
      </c>
      <c r="E456" s="238" t="s">
        <v>19</v>
      </c>
      <c r="F456" s="239" t="s">
        <v>1778</v>
      </c>
      <c r="G456" s="237"/>
      <c r="H456" s="238" t="s">
        <v>19</v>
      </c>
      <c r="I456" s="240"/>
      <c r="J456" s="237"/>
      <c r="K456" s="237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228</v>
      </c>
      <c r="AU456" s="245" t="s">
        <v>84</v>
      </c>
      <c r="AV456" s="13" t="s">
        <v>82</v>
      </c>
      <c r="AW456" s="13" t="s">
        <v>37</v>
      </c>
      <c r="AX456" s="13" t="s">
        <v>75</v>
      </c>
      <c r="AY456" s="245" t="s">
        <v>137</v>
      </c>
    </row>
    <row r="457" s="14" customFormat="1">
      <c r="A457" s="14"/>
      <c r="B457" s="246"/>
      <c r="C457" s="247"/>
      <c r="D457" s="226" t="s">
        <v>228</v>
      </c>
      <c r="E457" s="248" t="s">
        <v>19</v>
      </c>
      <c r="F457" s="249" t="s">
        <v>610</v>
      </c>
      <c r="G457" s="247"/>
      <c r="H457" s="250">
        <v>74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228</v>
      </c>
      <c r="AU457" s="256" t="s">
        <v>84</v>
      </c>
      <c r="AV457" s="14" t="s">
        <v>84</v>
      </c>
      <c r="AW457" s="14" t="s">
        <v>37</v>
      </c>
      <c r="AX457" s="14" t="s">
        <v>75</v>
      </c>
      <c r="AY457" s="256" t="s">
        <v>137</v>
      </c>
    </row>
    <row r="458" s="15" customFormat="1">
      <c r="A458" s="15"/>
      <c r="B458" s="257"/>
      <c r="C458" s="258"/>
      <c r="D458" s="226" t="s">
        <v>228</v>
      </c>
      <c r="E458" s="259" t="s">
        <v>19</v>
      </c>
      <c r="F458" s="260" t="s">
        <v>237</v>
      </c>
      <c r="G458" s="258"/>
      <c r="H458" s="261">
        <v>74</v>
      </c>
      <c r="I458" s="262"/>
      <c r="J458" s="258"/>
      <c r="K458" s="258"/>
      <c r="L458" s="263"/>
      <c r="M458" s="264"/>
      <c r="N458" s="265"/>
      <c r="O458" s="265"/>
      <c r="P458" s="265"/>
      <c r="Q458" s="265"/>
      <c r="R458" s="265"/>
      <c r="S458" s="265"/>
      <c r="T458" s="266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7" t="s">
        <v>228</v>
      </c>
      <c r="AU458" s="267" t="s">
        <v>84</v>
      </c>
      <c r="AV458" s="15" t="s">
        <v>155</v>
      </c>
      <c r="AW458" s="15" t="s">
        <v>37</v>
      </c>
      <c r="AX458" s="15" t="s">
        <v>82</v>
      </c>
      <c r="AY458" s="267" t="s">
        <v>137</v>
      </c>
    </row>
    <row r="459" s="2" customFormat="1" ht="16.5" customHeight="1">
      <c r="A459" s="39"/>
      <c r="B459" s="40"/>
      <c r="C459" s="213" t="s">
        <v>692</v>
      </c>
      <c r="D459" s="213" t="s">
        <v>140</v>
      </c>
      <c r="E459" s="214" t="s">
        <v>693</v>
      </c>
      <c r="F459" s="215" t="s">
        <v>694</v>
      </c>
      <c r="G459" s="216" t="s">
        <v>469</v>
      </c>
      <c r="H459" s="217">
        <v>470</v>
      </c>
      <c r="I459" s="218"/>
      <c r="J459" s="219">
        <f>ROUND(I459*H459,2)</f>
        <v>0</v>
      </c>
      <c r="K459" s="215" t="s">
        <v>282</v>
      </c>
      <c r="L459" s="45"/>
      <c r="M459" s="220" t="s">
        <v>19</v>
      </c>
      <c r="N459" s="221" t="s">
        <v>46</v>
      </c>
      <c r="O459" s="85"/>
      <c r="P459" s="222">
        <f>O459*H459</f>
        <v>0</v>
      </c>
      <c r="Q459" s="222">
        <v>0</v>
      </c>
      <c r="R459" s="222">
        <f>Q459*H459</f>
        <v>0</v>
      </c>
      <c r="S459" s="222">
        <v>4.0000000000000003E-05</v>
      </c>
      <c r="T459" s="223">
        <f>S459*H459</f>
        <v>0.018800000000000001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24" t="s">
        <v>189</v>
      </c>
      <c r="AT459" s="224" t="s">
        <v>140</v>
      </c>
      <c r="AU459" s="224" t="s">
        <v>84</v>
      </c>
      <c r="AY459" s="18" t="s">
        <v>137</v>
      </c>
      <c r="BE459" s="225">
        <f>IF(N459="základní",J459,0)</f>
        <v>0</v>
      </c>
      <c r="BF459" s="225">
        <f>IF(N459="snížená",J459,0)</f>
        <v>0</v>
      </c>
      <c r="BG459" s="225">
        <f>IF(N459="zákl. přenesená",J459,0)</f>
        <v>0</v>
      </c>
      <c r="BH459" s="225">
        <f>IF(N459="sníž. přenesená",J459,0)</f>
        <v>0</v>
      </c>
      <c r="BI459" s="225">
        <f>IF(N459="nulová",J459,0)</f>
        <v>0</v>
      </c>
      <c r="BJ459" s="18" t="s">
        <v>82</v>
      </c>
      <c r="BK459" s="225">
        <f>ROUND(I459*H459,2)</f>
        <v>0</v>
      </c>
      <c r="BL459" s="18" t="s">
        <v>189</v>
      </c>
      <c r="BM459" s="224" t="s">
        <v>695</v>
      </c>
    </row>
    <row r="460" s="2" customFormat="1">
      <c r="A460" s="39"/>
      <c r="B460" s="40"/>
      <c r="C460" s="41"/>
      <c r="D460" s="268" t="s">
        <v>284</v>
      </c>
      <c r="E460" s="41"/>
      <c r="F460" s="269" t="s">
        <v>696</v>
      </c>
      <c r="G460" s="41"/>
      <c r="H460" s="41"/>
      <c r="I460" s="228"/>
      <c r="J460" s="41"/>
      <c r="K460" s="41"/>
      <c r="L460" s="45"/>
      <c r="M460" s="229"/>
      <c r="N460" s="230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284</v>
      </c>
      <c r="AU460" s="18" t="s">
        <v>84</v>
      </c>
    </row>
    <row r="461" s="2" customFormat="1">
      <c r="A461" s="39"/>
      <c r="B461" s="40"/>
      <c r="C461" s="41"/>
      <c r="D461" s="226" t="s">
        <v>158</v>
      </c>
      <c r="E461" s="41"/>
      <c r="F461" s="227" t="s">
        <v>697</v>
      </c>
      <c r="G461" s="41"/>
      <c r="H461" s="41"/>
      <c r="I461" s="228"/>
      <c r="J461" s="41"/>
      <c r="K461" s="41"/>
      <c r="L461" s="45"/>
      <c r="M461" s="229"/>
      <c r="N461" s="230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158</v>
      </c>
      <c r="AU461" s="18" t="s">
        <v>84</v>
      </c>
    </row>
    <row r="462" s="13" customFormat="1">
      <c r="A462" s="13"/>
      <c r="B462" s="236"/>
      <c r="C462" s="237"/>
      <c r="D462" s="226" t="s">
        <v>228</v>
      </c>
      <c r="E462" s="238" t="s">
        <v>19</v>
      </c>
      <c r="F462" s="239" t="s">
        <v>1746</v>
      </c>
      <c r="G462" s="237"/>
      <c r="H462" s="238" t="s">
        <v>19</v>
      </c>
      <c r="I462" s="240"/>
      <c r="J462" s="237"/>
      <c r="K462" s="237"/>
      <c r="L462" s="241"/>
      <c r="M462" s="242"/>
      <c r="N462" s="243"/>
      <c r="O462" s="243"/>
      <c r="P462" s="243"/>
      <c r="Q462" s="243"/>
      <c r="R462" s="243"/>
      <c r="S462" s="243"/>
      <c r="T462" s="244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5" t="s">
        <v>228</v>
      </c>
      <c r="AU462" s="245" t="s">
        <v>84</v>
      </c>
      <c r="AV462" s="13" t="s">
        <v>82</v>
      </c>
      <c r="AW462" s="13" t="s">
        <v>37</v>
      </c>
      <c r="AX462" s="13" t="s">
        <v>75</v>
      </c>
      <c r="AY462" s="245" t="s">
        <v>137</v>
      </c>
    </row>
    <row r="463" s="14" customFormat="1">
      <c r="A463" s="14"/>
      <c r="B463" s="246"/>
      <c r="C463" s="247"/>
      <c r="D463" s="226" t="s">
        <v>228</v>
      </c>
      <c r="E463" s="248" t="s">
        <v>19</v>
      </c>
      <c r="F463" s="249" t="s">
        <v>1779</v>
      </c>
      <c r="G463" s="247"/>
      <c r="H463" s="250">
        <v>280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228</v>
      </c>
      <c r="AU463" s="256" t="s">
        <v>84</v>
      </c>
      <c r="AV463" s="14" t="s">
        <v>84</v>
      </c>
      <c r="AW463" s="14" t="s">
        <v>37</v>
      </c>
      <c r="AX463" s="14" t="s">
        <v>75</v>
      </c>
      <c r="AY463" s="256" t="s">
        <v>137</v>
      </c>
    </row>
    <row r="464" s="13" customFormat="1">
      <c r="A464" s="13"/>
      <c r="B464" s="236"/>
      <c r="C464" s="237"/>
      <c r="D464" s="226" t="s">
        <v>228</v>
      </c>
      <c r="E464" s="238" t="s">
        <v>19</v>
      </c>
      <c r="F464" s="239" t="s">
        <v>1745</v>
      </c>
      <c r="G464" s="237"/>
      <c r="H464" s="238" t="s">
        <v>19</v>
      </c>
      <c r="I464" s="240"/>
      <c r="J464" s="237"/>
      <c r="K464" s="237"/>
      <c r="L464" s="241"/>
      <c r="M464" s="242"/>
      <c r="N464" s="243"/>
      <c r="O464" s="243"/>
      <c r="P464" s="243"/>
      <c r="Q464" s="243"/>
      <c r="R464" s="243"/>
      <c r="S464" s="243"/>
      <c r="T464" s="244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5" t="s">
        <v>228</v>
      </c>
      <c r="AU464" s="245" t="s">
        <v>84</v>
      </c>
      <c r="AV464" s="13" t="s">
        <v>82</v>
      </c>
      <c r="AW464" s="13" t="s">
        <v>37</v>
      </c>
      <c r="AX464" s="13" t="s">
        <v>75</v>
      </c>
      <c r="AY464" s="245" t="s">
        <v>137</v>
      </c>
    </row>
    <row r="465" s="14" customFormat="1">
      <c r="A465" s="14"/>
      <c r="B465" s="246"/>
      <c r="C465" s="247"/>
      <c r="D465" s="226" t="s">
        <v>228</v>
      </c>
      <c r="E465" s="248" t="s">
        <v>19</v>
      </c>
      <c r="F465" s="249" t="s">
        <v>1182</v>
      </c>
      <c r="G465" s="247"/>
      <c r="H465" s="250">
        <v>190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228</v>
      </c>
      <c r="AU465" s="256" t="s">
        <v>84</v>
      </c>
      <c r="AV465" s="14" t="s">
        <v>84</v>
      </c>
      <c r="AW465" s="14" t="s">
        <v>37</v>
      </c>
      <c r="AX465" s="14" t="s">
        <v>75</v>
      </c>
      <c r="AY465" s="256" t="s">
        <v>137</v>
      </c>
    </row>
    <row r="466" s="15" customFormat="1">
      <c r="A466" s="15"/>
      <c r="B466" s="257"/>
      <c r="C466" s="258"/>
      <c r="D466" s="226" t="s">
        <v>228</v>
      </c>
      <c r="E466" s="259" t="s">
        <v>19</v>
      </c>
      <c r="F466" s="260" t="s">
        <v>237</v>
      </c>
      <c r="G466" s="258"/>
      <c r="H466" s="261">
        <v>470</v>
      </c>
      <c r="I466" s="262"/>
      <c r="J466" s="258"/>
      <c r="K466" s="258"/>
      <c r="L466" s="263"/>
      <c r="M466" s="264"/>
      <c r="N466" s="265"/>
      <c r="O466" s="265"/>
      <c r="P466" s="265"/>
      <c r="Q466" s="265"/>
      <c r="R466" s="265"/>
      <c r="S466" s="265"/>
      <c r="T466" s="266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67" t="s">
        <v>228</v>
      </c>
      <c r="AU466" s="267" t="s">
        <v>84</v>
      </c>
      <c r="AV466" s="15" t="s">
        <v>155</v>
      </c>
      <c r="AW466" s="15" t="s">
        <v>37</v>
      </c>
      <c r="AX466" s="15" t="s">
        <v>82</v>
      </c>
      <c r="AY466" s="267" t="s">
        <v>137</v>
      </c>
    </row>
    <row r="467" s="2" customFormat="1" ht="24.15" customHeight="1">
      <c r="A467" s="39"/>
      <c r="B467" s="40"/>
      <c r="C467" s="213" t="s">
        <v>700</v>
      </c>
      <c r="D467" s="213" t="s">
        <v>140</v>
      </c>
      <c r="E467" s="214" t="s">
        <v>701</v>
      </c>
      <c r="F467" s="215" t="s">
        <v>702</v>
      </c>
      <c r="G467" s="216" t="s">
        <v>469</v>
      </c>
      <c r="H467" s="217">
        <v>330</v>
      </c>
      <c r="I467" s="218"/>
      <c r="J467" s="219">
        <f>ROUND(I467*H467,2)</f>
        <v>0</v>
      </c>
      <c r="K467" s="215" t="s">
        <v>282</v>
      </c>
      <c r="L467" s="45"/>
      <c r="M467" s="220" t="s">
        <v>19</v>
      </c>
      <c r="N467" s="221" t="s">
        <v>46</v>
      </c>
      <c r="O467" s="85"/>
      <c r="P467" s="222">
        <f>O467*H467</f>
        <v>0</v>
      </c>
      <c r="Q467" s="222">
        <v>0</v>
      </c>
      <c r="R467" s="222">
        <f>Q467*H467</f>
        <v>0</v>
      </c>
      <c r="S467" s="222">
        <v>3.0000000000000001E-05</v>
      </c>
      <c r="T467" s="223">
        <f>S467*H467</f>
        <v>0.0099000000000000008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24" t="s">
        <v>189</v>
      </c>
      <c r="AT467" s="224" t="s">
        <v>140</v>
      </c>
      <c r="AU467" s="224" t="s">
        <v>84</v>
      </c>
      <c r="AY467" s="18" t="s">
        <v>137</v>
      </c>
      <c r="BE467" s="225">
        <f>IF(N467="základní",J467,0)</f>
        <v>0</v>
      </c>
      <c r="BF467" s="225">
        <f>IF(N467="snížená",J467,0)</f>
        <v>0</v>
      </c>
      <c r="BG467" s="225">
        <f>IF(N467="zákl. přenesená",J467,0)</f>
        <v>0</v>
      </c>
      <c r="BH467" s="225">
        <f>IF(N467="sníž. přenesená",J467,0)</f>
        <v>0</v>
      </c>
      <c r="BI467" s="225">
        <f>IF(N467="nulová",J467,0)</f>
        <v>0</v>
      </c>
      <c r="BJ467" s="18" t="s">
        <v>82</v>
      </c>
      <c r="BK467" s="225">
        <f>ROUND(I467*H467,2)</f>
        <v>0</v>
      </c>
      <c r="BL467" s="18" t="s">
        <v>189</v>
      </c>
      <c r="BM467" s="224" t="s">
        <v>703</v>
      </c>
    </row>
    <row r="468" s="2" customFormat="1">
      <c r="A468" s="39"/>
      <c r="B468" s="40"/>
      <c r="C468" s="41"/>
      <c r="D468" s="268" t="s">
        <v>284</v>
      </c>
      <c r="E468" s="41"/>
      <c r="F468" s="269" t="s">
        <v>704</v>
      </c>
      <c r="G468" s="41"/>
      <c r="H468" s="41"/>
      <c r="I468" s="228"/>
      <c r="J468" s="41"/>
      <c r="K468" s="41"/>
      <c r="L468" s="45"/>
      <c r="M468" s="229"/>
      <c r="N468" s="230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284</v>
      </c>
      <c r="AU468" s="18" t="s">
        <v>84</v>
      </c>
    </row>
    <row r="469" s="13" customFormat="1">
      <c r="A469" s="13"/>
      <c r="B469" s="236"/>
      <c r="C469" s="237"/>
      <c r="D469" s="226" t="s">
        <v>228</v>
      </c>
      <c r="E469" s="238" t="s">
        <v>19</v>
      </c>
      <c r="F469" s="239" t="s">
        <v>1746</v>
      </c>
      <c r="G469" s="237"/>
      <c r="H469" s="238" t="s">
        <v>19</v>
      </c>
      <c r="I469" s="240"/>
      <c r="J469" s="237"/>
      <c r="K469" s="237"/>
      <c r="L469" s="241"/>
      <c r="M469" s="242"/>
      <c r="N469" s="243"/>
      <c r="O469" s="243"/>
      <c r="P469" s="243"/>
      <c r="Q469" s="243"/>
      <c r="R469" s="243"/>
      <c r="S469" s="243"/>
      <c r="T469" s="244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5" t="s">
        <v>228</v>
      </c>
      <c r="AU469" s="245" t="s">
        <v>84</v>
      </c>
      <c r="AV469" s="13" t="s">
        <v>82</v>
      </c>
      <c r="AW469" s="13" t="s">
        <v>37</v>
      </c>
      <c r="AX469" s="13" t="s">
        <v>75</v>
      </c>
      <c r="AY469" s="245" t="s">
        <v>137</v>
      </c>
    </row>
    <row r="470" s="14" customFormat="1">
      <c r="A470" s="14"/>
      <c r="B470" s="246"/>
      <c r="C470" s="247"/>
      <c r="D470" s="226" t="s">
        <v>228</v>
      </c>
      <c r="E470" s="248" t="s">
        <v>19</v>
      </c>
      <c r="F470" s="249" t="s">
        <v>965</v>
      </c>
      <c r="G470" s="247"/>
      <c r="H470" s="250">
        <v>142</v>
      </c>
      <c r="I470" s="251"/>
      <c r="J470" s="247"/>
      <c r="K470" s="247"/>
      <c r="L470" s="252"/>
      <c r="M470" s="253"/>
      <c r="N470" s="254"/>
      <c r="O470" s="254"/>
      <c r="P470" s="254"/>
      <c r="Q470" s="254"/>
      <c r="R470" s="254"/>
      <c r="S470" s="254"/>
      <c r="T470" s="255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56" t="s">
        <v>228</v>
      </c>
      <c r="AU470" s="256" t="s">
        <v>84</v>
      </c>
      <c r="AV470" s="14" t="s">
        <v>84</v>
      </c>
      <c r="AW470" s="14" t="s">
        <v>37</v>
      </c>
      <c r="AX470" s="14" t="s">
        <v>75</v>
      </c>
      <c r="AY470" s="256" t="s">
        <v>137</v>
      </c>
    </row>
    <row r="471" s="13" customFormat="1">
      <c r="A471" s="13"/>
      <c r="B471" s="236"/>
      <c r="C471" s="237"/>
      <c r="D471" s="226" t="s">
        <v>228</v>
      </c>
      <c r="E471" s="238" t="s">
        <v>19</v>
      </c>
      <c r="F471" s="239" t="s">
        <v>1745</v>
      </c>
      <c r="G471" s="237"/>
      <c r="H471" s="238" t="s">
        <v>19</v>
      </c>
      <c r="I471" s="240"/>
      <c r="J471" s="237"/>
      <c r="K471" s="237"/>
      <c r="L471" s="241"/>
      <c r="M471" s="242"/>
      <c r="N471" s="243"/>
      <c r="O471" s="243"/>
      <c r="P471" s="243"/>
      <c r="Q471" s="243"/>
      <c r="R471" s="243"/>
      <c r="S471" s="243"/>
      <c r="T471" s="24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5" t="s">
        <v>228</v>
      </c>
      <c r="AU471" s="245" t="s">
        <v>84</v>
      </c>
      <c r="AV471" s="13" t="s">
        <v>82</v>
      </c>
      <c r="AW471" s="13" t="s">
        <v>37</v>
      </c>
      <c r="AX471" s="13" t="s">
        <v>75</v>
      </c>
      <c r="AY471" s="245" t="s">
        <v>137</v>
      </c>
    </row>
    <row r="472" s="14" customFormat="1">
      <c r="A472" s="14"/>
      <c r="B472" s="246"/>
      <c r="C472" s="247"/>
      <c r="D472" s="226" t="s">
        <v>228</v>
      </c>
      <c r="E472" s="248" t="s">
        <v>19</v>
      </c>
      <c r="F472" s="249" t="s">
        <v>1171</v>
      </c>
      <c r="G472" s="247"/>
      <c r="H472" s="250">
        <v>188</v>
      </c>
      <c r="I472" s="251"/>
      <c r="J472" s="247"/>
      <c r="K472" s="247"/>
      <c r="L472" s="252"/>
      <c r="M472" s="253"/>
      <c r="N472" s="254"/>
      <c r="O472" s="254"/>
      <c r="P472" s="254"/>
      <c r="Q472" s="254"/>
      <c r="R472" s="254"/>
      <c r="S472" s="254"/>
      <c r="T472" s="255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56" t="s">
        <v>228</v>
      </c>
      <c r="AU472" s="256" t="s">
        <v>84</v>
      </c>
      <c r="AV472" s="14" t="s">
        <v>84</v>
      </c>
      <c r="AW472" s="14" t="s">
        <v>37</v>
      </c>
      <c r="AX472" s="14" t="s">
        <v>75</v>
      </c>
      <c r="AY472" s="256" t="s">
        <v>137</v>
      </c>
    </row>
    <row r="473" s="15" customFormat="1">
      <c r="A473" s="15"/>
      <c r="B473" s="257"/>
      <c r="C473" s="258"/>
      <c r="D473" s="226" t="s">
        <v>228</v>
      </c>
      <c r="E473" s="259" t="s">
        <v>19</v>
      </c>
      <c r="F473" s="260" t="s">
        <v>237</v>
      </c>
      <c r="G473" s="258"/>
      <c r="H473" s="261">
        <v>330</v>
      </c>
      <c r="I473" s="262"/>
      <c r="J473" s="258"/>
      <c r="K473" s="258"/>
      <c r="L473" s="263"/>
      <c r="M473" s="264"/>
      <c r="N473" s="265"/>
      <c r="O473" s="265"/>
      <c r="P473" s="265"/>
      <c r="Q473" s="265"/>
      <c r="R473" s="265"/>
      <c r="S473" s="265"/>
      <c r="T473" s="266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67" t="s">
        <v>228</v>
      </c>
      <c r="AU473" s="267" t="s">
        <v>84</v>
      </c>
      <c r="AV473" s="15" t="s">
        <v>155</v>
      </c>
      <c r="AW473" s="15" t="s">
        <v>37</v>
      </c>
      <c r="AX473" s="15" t="s">
        <v>82</v>
      </c>
      <c r="AY473" s="267" t="s">
        <v>137</v>
      </c>
    </row>
    <row r="474" s="2" customFormat="1" ht="24.15" customHeight="1">
      <c r="A474" s="39"/>
      <c r="B474" s="40"/>
      <c r="C474" s="213" t="s">
        <v>728</v>
      </c>
      <c r="D474" s="213" t="s">
        <v>140</v>
      </c>
      <c r="E474" s="214" t="s">
        <v>729</v>
      </c>
      <c r="F474" s="215" t="s">
        <v>730</v>
      </c>
      <c r="G474" s="216" t="s">
        <v>226</v>
      </c>
      <c r="H474" s="217">
        <v>4</v>
      </c>
      <c r="I474" s="218"/>
      <c r="J474" s="219">
        <f>ROUND(I474*H474,2)</f>
        <v>0</v>
      </c>
      <c r="K474" s="215" t="s">
        <v>282</v>
      </c>
      <c r="L474" s="45"/>
      <c r="M474" s="220" t="s">
        <v>19</v>
      </c>
      <c r="N474" s="221" t="s">
        <v>46</v>
      </c>
      <c r="O474" s="85"/>
      <c r="P474" s="222">
        <f>O474*H474</f>
        <v>0</v>
      </c>
      <c r="Q474" s="222">
        <v>0</v>
      </c>
      <c r="R474" s="222">
        <f>Q474*H474</f>
        <v>0</v>
      </c>
      <c r="S474" s="222">
        <v>0.002</v>
      </c>
      <c r="T474" s="223">
        <f>S474*H474</f>
        <v>0.0080000000000000002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24" t="s">
        <v>189</v>
      </c>
      <c r="AT474" s="224" t="s">
        <v>140</v>
      </c>
      <c r="AU474" s="224" t="s">
        <v>84</v>
      </c>
      <c r="AY474" s="18" t="s">
        <v>137</v>
      </c>
      <c r="BE474" s="225">
        <f>IF(N474="základní",J474,0)</f>
        <v>0</v>
      </c>
      <c r="BF474" s="225">
        <f>IF(N474="snížená",J474,0)</f>
        <v>0</v>
      </c>
      <c r="BG474" s="225">
        <f>IF(N474="zákl. přenesená",J474,0)</f>
        <v>0</v>
      </c>
      <c r="BH474" s="225">
        <f>IF(N474="sníž. přenesená",J474,0)</f>
        <v>0</v>
      </c>
      <c r="BI474" s="225">
        <f>IF(N474="nulová",J474,0)</f>
        <v>0</v>
      </c>
      <c r="BJ474" s="18" t="s">
        <v>82</v>
      </c>
      <c r="BK474" s="225">
        <f>ROUND(I474*H474,2)</f>
        <v>0</v>
      </c>
      <c r="BL474" s="18" t="s">
        <v>189</v>
      </c>
      <c r="BM474" s="224" t="s">
        <v>731</v>
      </c>
    </row>
    <row r="475" s="2" customFormat="1">
      <c r="A475" s="39"/>
      <c r="B475" s="40"/>
      <c r="C475" s="41"/>
      <c r="D475" s="268" t="s">
        <v>284</v>
      </c>
      <c r="E475" s="41"/>
      <c r="F475" s="269" t="s">
        <v>732</v>
      </c>
      <c r="G475" s="41"/>
      <c r="H475" s="41"/>
      <c r="I475" s="228"/>
      <c r="J475" s="41"/>
      <c r="K475" s="41"/>
      <c r="L475" s="45"/>
      <c r="M475" s="229"/>
      <c r="N475" s="230"/>
      <c r="O475" s="85"/>
      <c r="P475" s="85"/>
      <c r="Q475" s="85"/>
      <c r="R475" s="85"/>
      <c r="S475" s="85"/>
      <c r="T475" s="86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284</v>
      </c>
      <c r="AU475" s="18" t="s">
        <v>84</v>
      </c>
    </row>
    <row r="476" s="13" customFormat="1">
      <c r="A476" s="13"/>
      <c r="B476" s="236"/>
      <c r="C476" s="237"/>
      <c r="D476" s="226" t="s">
        <v>228</v>
      </c>
      <c r="E476" s="238" t="s">
        <v>19</v>
      </c>
      <c r="F476" s="239" t="s">
        <v>1746</v>
      </c>
      <c r="G476" s="237"/>
      <c r="H476" s="238" t="s">
        <v>19</v>
      </c>
      <c r="I476" s="240"/>
      <c r="J476" s="237"/>
      <c r="K476" s="237"/>
      <c r="L476" s="241"/>
      <c r="M476" s="242"/>
      <c r="N476" s="243"/>
      <c r="O476" s="243"/>
      <c r="P476" s="243"/>
      <c r="Q476" s="243"/>
      <c r="R476" s="243"/>
      <c r="S476" s="243"/>
      <c r="T476" s="244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5" t="s">
        <v>228</v>
      </c>
      <c r="AU476" s="245" t="s">
        <v>84</v>
      </c>
      <c r="AV476" s="13" t="s">
        <v>82</v>
      </c>
      <c r="AW476" s="13" t="s">
        <v>37</v>
      </c>
      <c r="AX476" s="13" t="s">
        <v>75</v>
      </c>
      <c r="AY476" s="245" t="s">
        <v>137</v>
      </c>
    </row>
    <row r="477" s="14" customFormat="1">
      <c r="A477" s="14"/>
      <c r="B477" s="246"/>
      <c r="C477" s="247"/>
      <c r="D477" s="226" t="s">
        <v>228</v>
      </c>
      <c r="E477" s="248" t="s">
        <v>19</v>
      </c>
      <c r="F477" s="249" t="s">
        <v>151</v>
      </c>
      <c r="G477" s="247"/>
      <c r="H477" s="250">
        <v>3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6" t="s">
        <v>228</v>
      </c>
      <c r="AU477" s="256" t="s">
        <v>84</v>
      </c>
      <c r="AV477" s="14" t="s">
        <v>84</v>
      </c>
      <c r="AW477" s="14" t="s">
        <v>37</v>
      </c>
      <c r="AX477" s="14" t="s">
        <v>75</v>
      </c>
      <c r="AY477" s="256" t="s">
        <v>137</v>
      </c>
    </row>
    <row r="478" s="13" customFormat="1">
      <c r="A478" s="13"/>
      <c r="B478" s="236"/>
      <c r="C478" s="237"/>
      <c r="D478" s="226" t="s">
        <v>228</v>
      </c>
      <c r="E478" s="238" t="s">
        <v>19</v>
      </c>
      <c r="F478" s="239" t="s">
        <v>1745</v>
      </c>
      <c r="G478" s="237"/>
      <c r="H478" s="238" t="s">
        <v>19</v>
      </c>
      <c r="I478" s="240"/>
      <c r="J478" s="237"/>
      <c r="K478" s="237"/>
      <c r="L478" s="241"/>
      <c r="M478" s="242"/>
      <c r="N478" s="243"/>
      <c r="O478" s="243"/>
      <c r="P478" s="243"/>
      <c r="Q478" s="243"/>
      <c r="R478" s="243"/>
      <c r="S478" s="243"/>
      <c r="T478" s="244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5" t="s">
        <v>228</v>
      </c>
      <c r="AU478" s="245" t="s">
        <v>84</v>
      </c>
      <c r="AV478" s="13" t="s">
        <v>82</v>
      </c>
      <c r="AW478" s="13" t="s">
        <v>37</v>
      </c>
      <c r="AX478" s="13" t="s">
        <v>75</v>
      </c>
      <c r="AY478" s="245" t="s">
        <v>137</v>
      </c>
    </row>
    <row r="479" s="14" customFormat="1">
      <c r="A479" s="14"/>
      <c r="B479" s="246"/>
      <c r="C479" s="247"/>
      <c r="D479" s="226" t="s">
        <v>228</v>
      </c>
      <c r="E479" s="248" t="s">
        <v>19</v>
      </c>
      <c r="F479" s="249" t="s">
        <v>82</v>
      </c>
      <c r="G479" s="247"/>
      <c r="H479" s="250">
        <v>1</v>
      </c>
      <c r="I479" s="251"/>
      <c r="J479" s="247"/>
      <c r="K479" s="247"/>
      <c r="L479" s="252"/>
      <c r="M479" s="253"/>
      <c r="N479" s="254"/>
      <c r="O479" s="254"/>
      <c r="P479" s="254"/>
      <c r="Q479" s="254"/>
      <c r="R479" s="254"/>
      <c r="S479" s="254"/>
      <c r="T479" s="25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6" t="s">
        <v>228</v>
      </c>
      <c r="AU479" s="256" t="s">
        <v>84</v>
      </c>
      <c r="AV479" s="14" t="s">
        <v>84</v>
      </c>
      <c r="AW479" s="14" t="s">
        <v>37</v>
      </c>
      <c r="AX479" s="14" t="s">
        <v>75</v>
      </c>
      <c r="AY479" s="256" t="s">
        <v>137</v>
      </c>
    </row>
    <row r="480" s="15" customFormat="1">
      <c r="A480" s="15"/>
      <c r="B480" s="257"/>
      <c r="C480" s="258"/>
      <c r="D480" s="226" t="s">
        <v>228</v>
      </c>
      <c r="E480" s="259" t="s">
        <v>19</v>
      </c>
      <c r="F480" s="260" t="s">
        <v>237</v>
      </c>
      <c r="G480" s="258"/>
      <c r="H480" s="261">
        <v>4</v>
      </c>
      <c r="I480" s="262"/>
      <c r="J480" s="258"/>
      <c r="K480" s="258"/>
      <c r="L480" s="263"/>
      <c r="M480" s="264"/>
      <c r="N480" s="265"/>
      <c r="O480" s="265"/>
      <c r="P480" s="265"/>
      <c r="Q480" s="265"/>
      <c r="R480" s="265"/>
      <c r="S480" s="265"/>
      <c r="T480" s="266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7" t="s">
        <v>228</v>
      </c>
      <c r="AU480" s="267" t="s">
        <v>84</v>
      </c>
      <c r="AV480" s="15" t="s">
        <v>155</v>
      </c>
      <c r="AW480" s="15" t="s">
        <v>37</v>
      </c>
      <c r="AX480" s="15" t="s">
        <v>82</v>
      </c>
      <c r="AY480" s="267" t="s">
        <v>137</v>
      </c>
    </row>
    <row r="481" s="2" customFormat="1" ht="24.15" customHeight="1">
      <c r="A481" s="39"/>
      <c r="B481" s="40"/>
      <c r="C481" s="213" t="s">
        <v>733</v>
      </c>
      <c r="D481" s="213" t="s">
        <v>140</v>
      </c>
      <c r="E481" s="214" t="s">
        <v>734</v>
      </c>
      <c r="F481" s="215" t="s">
        <v>735</v>
      </c>
      <c r="G481" s="216" t="s">
        <v>226</v>
      </c>
      <c r="H481" s="217">
        <v>6</v>
      </c>
      <c r="I481" s="218"/>
      <c r="J481" s="219">
        <f>ROUND(I481*H481,2)</f>
        <v>0</v>
      </c>
      <c r="K481" s="215" t="s">
        <v>282</v>
      </c>
      <c r="L481" s="45"/>
      <c r="M481" s="220" t="s">
        <v>19</v>
      </c>
      <c r="N481" s="221" t="s">
        <v>46</v>
      </c>
      <c r="O481" s="85"/>
      <c r="P481" s="222">
        <f>O481*H481</f>
        <v>0</v>
      </c>
      <c r="Q481" s="222">
        <v>0</v>
      </c>
      <c r="R481" s="222">
        <f>Q481*H481</f>
        <v>0</v>
      </c>
      <c r="S481" s="222">
        <v>0.0025000000000000001</v>
      </c>
      <c r="T481" s="223">
        <f>S481*H481</f>
        <v>0.014999999999999999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24" t="s">
        <v>189</v>
      </c>
      <c r="AT481" s="224" t="s">
        <v>140</v>
      </c>
      <c r="AU481" s="224" t="s">
        <v>84</v>
      </c>
      <c r="AY481" s="18" t="s">
        <v>137</v>
      </c>
      <c r="BE481" s="225">
        <f>IF(N481="základní",J481,0)</f>
        <v>0</v>
      </c>
      <c r="BF481" s="225">
        <f>IF(N481="snížená",J481,0)</f>
        <v>0</v>
      </c>
      <c r="BG481" s="225">
        <f>IF(N481="zákl. přenesená",J481,0)</f>
        <v>0</v>
      </c>
      <c r="BH481" s="225">
        <f>IF(N481="sníž. přenesená",J481,0)</f>
        <v>0</v>
      </c>
      <c r="BI481" s="225">
        <f>IF(N481="nulová",J481,0)</f>
        <v>0</v>
      </c>
      <c r="BJ481" s="18" t="s">
        <v>82</v>
      </c>
      <c r="BK481" s="225">
        <f>ROUND(I481*H481,2)</f>
        <v>0</v>
      </c>
      <c r="BL481" s="18" t="s">
        <v>189</v>
      </c>
      <c r="BM481" s="224" t="s">
        <v>736</v>
      </c>
    </row>
    <row r="482" s="2" customFormat="1">
      <c r="A482" s="39"/>
      <c r="B482" s="40"/>
      <c r="C482" s="41"/>
      <c r="D482" s="268" t="s">
        <v>284</v>
      </c>
      <c r="E482" s="41"/>
      <c r="F482" s="269" t="s">
        <v>737</v>
      </c>
      <c r="G482" s="41"/>
      <c r="H482" s="41"/>
      <c r="I482" s="228"/>
      <c r="J482" s="41"/>
      <c r="K482" s="41"/>
      <c r="L482" s="45"/>
      <c r="M482" s="229"/>
      <c r="N482" s="230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284</v>
      </c>
      <c r="AU482" s="18" t="s">
        <v>84</v>
      </c>
    </row>
    <row r="483" s="13" customFormat="1">
      <c r="A483" s="13"/>
      <c r="B483" s="236"/>
      <c r="C483" s="237"/>
      <c r="D483" s="226" t="s">
        <v>228</v>
      </c>
      <c r="E483" s="238" t="s">
        <v>19</v>
      </c>
      <c r="F483" s="239" t="s">
        <v>1746</v>
      </c>
      <c r="G483" s="237"/>
      <c r="H483" s="238" t="s">
        <v>19</v>
      </c>
      <c r="I483" s="240"/>
      <c r="J483" s="237"/>
      <c r="K483" s="237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228</v>
      </c>
      <c r="AU483" s="245" t="s">
        <v>84</v>
      </c>
      <c r="AV483" s="13" t="s">
        <v>82</v>
      </c>
      <c r="AW483" s="13" t="s">
        <v>37</v>
      </c>
      <c r="AX483" s="13" t="s">
        <v>75</v>
      </c>
      <c r="AY483" s="245" t="s">
        <v>137</v>
      </c>
    </row>
    <row r="484" s="14" customFormat="1">
      <c r="A484" s="14"/>
      <c r="B484" s="246"/>
      <c r="C484" s="247"/>
      <c r="D484" s="226" t="s">
        <v>228</v>
      </c>
      <c r="E484" s="248" t="s">
        <v>19</v>
      </c>
      <c r="F484" s="249" t="s">
        <v>155</v>
      </c>
      <c r="G484" s="247"/>
      <c r="H484" s="250">
        <v>4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228</v>
      </c>
      <c r="AU484" s="256" t="s">
        <v>84</v>
      </c>
      <c r="AV484" s="14" t="s">
        <v>84</v>
      </c>
      <c r="AW484" s="14" t="s">
        <v>37</v>
      </c>
      <c r="AX484" s="14" t="s">
        <v>75</v>
      </c>
      <c r="AY484" s="256" t="s">
        <v>137</v>
      </c>
    </row>
    <row r="485" s="13" customFormat="1">
      <c r="A485" s="13"/>
      <c r="B485" s="236"/>
      <c r="C485" s="237"/>
      <c r="D485" s="226" t="s">
        <v>228</v>
      </c>
      <c r="E485" s="238" t="s">
        <v>19</v>
      </c>
      <c r="F485" s="239" t="s">
        <v>1745</v>
      </c>
      <c r="G485" s="237"/>
      <c r="H485" s="238" t="s">
        <v>19</v>
      </c>
      <c r="I485" s="240"/>
      <c r="J485" s="237"/>
      <c r="K485" s="237"/>
      <c r="L485" s="241"/>
      <c r="M485" s="242"/>
      <c r="N485" s="243"/>
      <c r="O485" s="243"/>
      <c r="P485" s="243"/>
      <c r="Q485" s="243"/>
      <c r="R485" s="243"/>
      <c r="S485" s="243"/>
      <c r="T485" s="244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5" t="s">
        <v>228</v>
      </c>
      <c r="AU485" s="245" t="s">
        <v>84</v>
      </c>
      <c r="AV485" s="13" t="s">
        <v>82</v>
      </c>
      <c r="AW485" s="13" t="s">
        <v>37</v>
      </c>
      <c r="AX485" s="13" t="s">
        <v>75</v>
      </c>
      <c r="AY485" s="245" t="s">
        <v>137</v>
      </c>
    </row>
    <row r="486" s="14" customFormat="1">
      <c r="A486" s="14"/>
      <c r="B486" s="246"/>
      <c r="C486" s="247"/>
      <c r="D486" s="226" t="s">
        <v>228</v>
      </c>
      <c r="E486" s="248" t="s">
        <v>19</v>
      </c>
      <c r="F486" s="249" t="s">
        <v>84</v>
      </c>
      <c r="G486" s="247"/>
      <c r="H486" s="250">
        <v>2</v>
      </c>
      <c r="I486" s="251"/>
      <c r="J486" s="247"/>
      <c r="K486" s="247"/>
      <c r="L486" s="252"/>
      <c r="M486" s="253"/>
      <c r="N486" s="254"/>
      <c r="O486" s="254"/>
      <c r="P486" s="254"/>
      <c r="Q486" s="254"/>
      <c r="R486" s="254"/>
      <c r="S486" s="254"/>
      <c r="T486" s="255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56" t="s">
        <v>228</v>
      </c>
      <c r="AU486" s="256" t="s">
        <v>84</v>
      </c>
      <c r="AV486" s="14" t="s">
        <v>84</v>
      </c>
      <c r="AW486" s="14" t="s">
        <v>37</v>
      </c>
      <c r="AX486" s="14" t="s">
        <v>75</v>
      </c>
      <c r="AY486" s="256" t="s">
        <v>137</v>
      </c>
    </row>
    <row r="487" s="15" customFormat="1">
      <c r="A487" s="15"/>
      <c r="B487" s="257"/>
      <c r="C487" s="258"/>
      <c r="D487" s="226" t="s">
        <v>228</v>
      </c>
      <c r="E487" s="259" t="s">
        <v>19</v>
      </c>
      <c r="F487" s="260" t="s">
        <v>237</v>
      </c>
      <c r="G487" s="258"/>
      <c r="H487" s="261">
        <v>6</v>
      </c>
      <c r="I487" s="262"/>
      <c r="J487" s="258"/>
      <c r="K487" s="258"/>
      <c r="L487" s="263"/>
      <c r="M487" s="264"/>
      <c r="N487" s="265"/>
      <c r="O487" s="265"/>
      <c r="P487" s="265"/>
      <c r="Q487" s="265"/>
      <c r="R487" s="265"/>
      <c r="S487" s="265"/>
      <c r="T487" s="266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67" t="s">
        <v>228</v>
      </c>
      <c r="AU487" s="267" t="s">
        <v>84</v>
      </c>
      <c r="AV487" s="15" t="s">
        <v>155</v>
      </c>
      <c r="AW487" s="15" t="s">
        <v>37</v>
      </c>
      <c r="AX487" s="15" t="s">
        <v>82</v>
      </c>
      <c r="AY487" s="267" t="s">
        <v>137</v>
      </c>
    </row>
    <row r="488" s="2" customFormat="1" ht="24.15" customHeight="1">
      <c r="A488" s="39"/>
      <c r="B488" s="40"/>
      <c r="C488" s="213" t="s">
        <v>738</v>
      </c>
      <c r="D488" s="213" t="s">
        <v>140</v>
      </c>
      <c r="E488" s="214" t="s">
        <v>739</v>
      </c>
      <c r="F488" s="215" t="s">
        <v>740</v>
      </c>
      <c r="G488" s="216" t="s">
        <v>226</v>
      </c>
      <c r="H488" s="217">
        <v>2</v>
      </c>
      <c r="I488" s="218"/>
      <c r="J488" s="219">
        <f>ROUND(I488*H488,2)</f>
        <v>0</v>
      </c>
      <c r="K488" s="215" t="s">
        <v>282</v>
      </c>
      <c r="L488" s="45"/>
      <c r="M488" s="220" t="s">
        <v>19</v>
      </c>
      <c r="N488" s="221" t="s">
        <v>46</v>
      </c>
      <c r="O488" s="85"/>
      <c r="P488" s="222">
        <f>O488*H488</f>
        <v>0</v>
      </c>
      <c r="Q488" s="222">
        <v>0</v>
      </c>
      <c r="R488" s="222">
        <f>Q488*H488</f>
        <v>0</v>
      </c>
      <c r="S488" s="222">
        <v>0.00013999999999999999</v>
      </c>
      <c r="T488" s="223">
        <f>S488*H488</f>
        <v>0.00027999999999999998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24" t="s">
        <v>189</v>
      </c>
      <c r="AT488" s="224" t="s">
        <v>140</v>
      </c>
      <c r="AU488" s="224" t="s">
        <v>84</v>
      </c>
      <c r="AY488" s="18" t="s">
        <v>137</v>
      </c>
      <c r="BE488" s="225">
        <f>IF(N488="základní",J488,0)</f>
        <v>0</v>
      </c>
      <c r="BF488" s="225">
        <f>IF(N488="snížená",J488,0)</f>
        <v>0</v>
      </c>
      <c r="BG488" s="225">
        <f>IF(N488="zákl. přenesená",J488,0)</f>
        <v>0</v>
      </c>
      <c r="BH488" s="225">
        <f>IF(N488="sníž. přenesená",J488,0)</f>
        <v>0</v>
      </c>
      <c r="BI488" s="225">
        <f>IF(N488="nulová",J488,0)</f>
        <v>0</v>
      </c>
      <c r="BJ488" s="18" t="s">
        <v>82</v>
      </c>
      <c r="BK488" s="225">
        <f>ROUND(I488*H488,2)</f>
        <v>0</v>
      </c>
      <c r="BL488" s="18" t="s">
        <v>189</v>
      </c>
      <c r="BM488" s="224" t="s">
        <v>741</v>
      </c>
    </row>
    <row r="489" s="2" customFormat="1">
      <c r="A489" s="39"/>
      <c r="B489" s="40"/>
      <c r="C489" s="41"/>
      <c r="D489" s="268" t="s">
        <v>284</v>
      </c>
      <c r="E489" s="41"/>
      <c r="F489" s="269" t="s">
        <v>742</v>
      </c>
      <c r="G489" s="41"/>
      <c r="H489" s="41"/>
      <c r="I489" s="228"/>
      <c r="J489" s="41"/>
      <c r="K489" s="41"/>
      <c r="L489" s="45"/>
      <c r="M489" s="229"/>
      <c r="N489" s="230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284</v>
      </c>
      <c r="AU489" s="18" t="s">
        <v>84</v>
      </c>
    </row>
    <row r="490" s="13" customFormat="1">
      <c r="A490" s="13"/>
      <c r="B490" s="236"/>
      <c r="C490" s="237"/>
      <c r="D490" s="226" t="s">
        <v>228</v>
      </c>
      <c r="E490" s="238" t="s">
        <v>19</v>
      </c>
      <c r="F490" s="239" t="s">
        <v>1746</v>
      </c>
      <c r="G490" s="237"/>
      <c r="H490" s="238" t="s">
        <v>19</v>
      </c>
      <c r="I490" s="240"/>
      <c r="J490" s="237"/>
      <c r="K490" s="237"/>
      <c r="L490" s="241"/>
      <c r="M490" s="242"/>
      <c r="N490" s="243"/>
      <c r="O490" s="243"/>
      <c r="P490" s="243"/>
      <c r="Q490" s="243"/>
      <c r="R490" s="243"/>
      <c r="S490" s="243"/>
      <c r="T490" s="244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5" t="s">
        <v>228</v>
      </c>
      <c r="AU490" s="245" t="s">
        <v>84</v>
      </c>
      <c r="AV490" s="13" t="s">
        <v>82</v>
      </c>
      <c r="AW490" s="13" t="s">
        <v>37</v>
      </c>
      <c r="AX490" s="13" t="s">
        <v>75</v>
      </c>
      <c r="AY490" s="245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82</v>
      </c>
      <c r="G491" s="247"/>
      <c r="H491" s="250">
        <v>1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3" customFormat="1">
      <c r="A492" s="13"/>
      <c r="B492" s="236"/>
      <c r="C492" s="237"/>
      <c r="D492" s="226" t="s">
        <v>228</v>
      </c>
      <c r="E492" s="238" t="s">
        <v>19</v>
      </c>
      <c r="F492" s="239" t="s">
        <v>1745</v>
      </c>
      <c r="G492" s="237"/>
      <c r="H492" s="238" t="s">
        <v>19</v>
      </c>
      <c r="I492" s="240"/>
      <c r="J492" s="237"/>
      <c r="K492" s="237"/>
      <c r="L492" s="241"/>
      <c r="M492" s="242"/>
      <c r="N492" s="243"/>
      <c r="O492" s="243"/>
      <c r="P492" s="243"/>
      <c r="Q492" s="243"/>
      <c r="R492" s="243"/>
      <c r="S492" s="243"/>
      <c r="T492" s="244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5" t="s">
        <v>228</v>
      </c>
      <c r="AU492" s="245" t="s">
        <v>84</v>
      </c>
      <c r="AV492" s="13" t="s">
        <v>82</v>
      </c>
      <c r="AW492" s="13" t="s">
        <v>37</v>
      </c>
      <c r="AX492" s="13" t="s">
        <v>75</v>
      </c>
      <c r="AY492" s="245" t="s">
        <v>137</v>
      </c>
    </row>
    <row r="493" s="14" customFormat="1">
      <c r="A493" s="14"/>
      <c r="B493" s="246"/>
      <c r="C493" s="247"/>
      <c r="D493" s="226" t="s">
        <v>228</v>
      </c>
      <c r="E493" s="248" t="s">
        <v>19</v>
      </c>
      <c r="F493" s="249" t="s">
        <v>82</v>
      </c>
      <c r="G493" s="247"/>
      <c r="H493" s="250">
        <v>1</v>
      </c>
      <c r="I493" s="251"/>
      <c r="J493" s="247"/>
      <c r="K493" s="247"/>
      <c r="L493" s="252"/>
      <c r="M493" s="253"/>
      <c r="N493" s="254"/>
      <c r="O493" s="254"/>
      <c r="P493" s="254"/>
      <c r="Q493" s="254"/>
      <c r="R493" s="254"/>
      <c r="S493" s="254"/>
      <c r="T493" s="255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6" t="s">
        <v>228</v>
      </c>
      <c r="AU493" s="256" t="s">
        <v>84</v>
      </c>
      <c r="AV493" s="14" t="s">
        <v>84</v>
      </c>
      <c r="AW493" s="14" t="s">
        <v>37</v>
      </c>
      <c r="AX493" s="14" t="s">
        <v>75</v>
      </c>
      <c r="AY493" s="256" t="s">
        <v>137</v>
      </c>
    </row>
    <row r="494" s="15" customFormat="1">
      <c r="A494" s="15"/>
      <c r="B494" s="257"/>
      <c r="C494" s="258"/>
      <c r="D494" s="226" t="s">
        <v>228</v>
      </c>
      <c r="E494" s="259" t="s">
        <v>19</v>
      </c>
      <c r="F494" s="260" t="s">
        <v>237</v>
      </c>
      <c r="G494" s="258"/>
      <c r="H494" s="261">
        <v>2</v>
      </c>
      <c r="I494" s="262"/>
      <c r="J494" s="258"/>
      <c r="K494" s="258"/>
      <c r="L494" s="263"/>
      <c r="M494" s="264"/>
      <c r="N494" s="265"/>
      <c r="O494" s="265"/>
      <c r="P494" s="265"/>
      <c r="Q494" s="265"/>
      <c r="R494" s="265"/>
      <c r="S494" s="265"/>
      <c r="T494" s="266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7" t="s">
        <v>228</v>
      </c>
      <c r="AU494" s="267" t="s">
        <v>84</v>
      </c>
      <c r="AV494" s="15" t="s">
        <v>155</v>
      </c>
      <c r="AW494" s="15" t="s">
        <v>37</v>
      </c>
      <c r="AX494" s="15" t="s">
        <v>82</v>
      </c>
      <c r="AY494" s="267" t="s">
        <v>137</v>
      </c>
    </row>
    <row r="495" s="2" customFormat="1" ht="24.15" customHeight="1">
      <c r="A495" s="39"/>
      <c r="B495" s="40"/>
      <c r="C495" s="213" t="s">
        <v>743</v>
      </c>
      <c r="D495" s="213" t="s">
        <v>140</v>
      </c>
      <c r="E495" s="214" t="s">
        <v>744</v>
      </c>
      <c r="F495" s="215" t="s">
        <v>745</v>
      </c>
      <c r="G495" s="216" t="s">
        <v>226</v>
      </c>
      <c r="H495" s="217">
        <v>1</v>
      </c>
      <c r="I495" s="218"/>
      <c r="J495" s="219">
        <f>ROUND(I495*H495,2)</f>
        <v>0</v>
      </c>
      <c r="K495" s="215" t="s">
        <v>19</v>
      </c>
      <c r="L495" s="45"/>
      <c r="M495" s="220" t="s">
        <v>19</v>
      </c>
      <c r="N495" s="221" t="s">
        <v>46</v>
      </c>
      <c r="O495" s="85"/>
      <c r="P495" s="222">
        <f>O495*H495</f>
        <v>0</v>
      </c>
      <c r="Q495" s="222">
        <v>0</v>
      </c>
      <c r="R495" s="222">
        <f>Q495*H495</f>
        <v>0</v>
      </c>
      <c r="S495" s="222">
        <v>0.002</v>
      </c>
      <c r="T495" s="223">
        <f>S495*H495</f>
        <v>0.002</v>
      </c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R495" s="224" t="s">
        <v>189</v>
      </c>
      <c r="AT495" s="224" t="s">
        <v>140</v>
      </c>
      <c r="AU495" s="224" t="s">
        <v>84</v>
      </c>
      <c r="AY495" s="18" t="s">
        <v>137</v>
      </c>
      <c r="BE495" s="225">
        <f>IF(N495="základní",J495,0)</f>
        <v>0</v>
      </c>
      <c r="BF495" s="225">
        <f>IF(N495="snížená",J495,0)</f>
        <v>0</v>
      </c>
      <c r="BG495" s="225">
        <f>IF(N495="zákl. přenesená",J495,0)</f>
        <v>0</v>
      </c>
      <c r="BH495" s="225">
        <f>IF(N495="sníž. přenesená",J495,0)</f>
        <v>0</v>
      </c>
      <c r="BI495" s="225">
        <f>IF(N495="nulová",J495,0)</f>
        <v>0</v>
      </c>
      <c r="BJ495" s="18" t="s">
        <v>82</v>
      </c>
      <c r="BK495" s="225">
        <f>ROUND(I495*H495,2)</f>
        <v>0</v>
      </c>
      <c r="BL495" s="18" t="s">
        <v>189</v>
      </c>
      <c r="BM495" s="224" t="s">
        <v>746</v>
      </c>
    </row>
    <row r="496" s="2" customFormat="1">
      <c r="A496" s="39"/>
      <c r="B496" s="40"/>
      <c r="C496" s="41"/>
      <c r="D496" s="226" t="s">
        <v>158</v>
      </c>
      <c r="E496" s="41"/>
      <c r="F496" s="227" t="s">
        <v>747</v>
      </c>
      <c r="G496" s="41"/>
      <c r="H496" s="41"/>
      <c r="I496" s="228"/>
      <c r="J496" s="41"/>
      <c r="K496" s="41"/>
      <c r="L496" s="45"/>
      <c r="M496" s="229"/>
      <c r="N496" s="230"/>
      <c r="O496" s="85"/>
      <c r="P496" s="85"/>
      <c r="Q496" s="85"/>
      <c r="R496" s="85"/>
      <c r="S496" s="85"/>
      <c r="T496" s="86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T496" s="18" t="s">
        <v>158</v>
      </c>
      <c r="AU496" s="18" t="s">
        <v>84</v>
      </c>
    </row>
    <row r="497" s="13" customFormat="1">
      <c r="A497" s="13"/>
      <c r="B497" s="236"/>
      <c r="C497" s="237"/>
      <c r="D497" s="226" t="s">
        <v>228</v>
      </c>
      <c r="E497" s="238" t="s">
        <v>19</v>
      </c>
      <c r="F497" s="239" t="s">
        <v>1746</v>
      </c>
      <c r="G497" s="237"/>
      <c r="H497" s="238" t="s">
        <v>19</v>
      </c>
      <c r="I497" s="240"/>
      <c r="J497" s="237"/>
      <c r="K497" s="237"/>
      <c r="L497" s="241"/>
      <c r="M497" s="242"/>
      <c r="N497" s="243"/>
      <c r="O497" s="243"/>
      <c r="P497" s="243"/>
      <c r="Q497" s="243"/>
      <c r="R497" s="243"/>
      <c r="S497" s="243"/>
      <c r="T497" s="244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5" t="s">
        <v>228</v>
      </c>
      <c r="AU497" s="245" t="s">
        <v>84</v>
      </c>
      <c r="AV497" s="13" t="s">
        <v>82</v>
      </c>
      <c r="AW497" s="13" t="s">
        <v>37</v>
      </c>
      <c r="AX497" s="13" t="s">
        <v>75</v>
      </c>
      <c r="AY497" s="245" t="s">
        <v>137</v>
      </c>
    </row>
    <row r="498" s="14" customFormat="1">
      <c r="A498" s="14"/>
      <c r="B498" s="246"/>
      <c r="C498" s="247"/>
      <c r="D498" s="226" t="s">
        <v>228</v>
      </c>
      <c r="E498" s="248" t="s">
        <v>19</v>
      </c>
      <c r="F498" s="249" t="s">
        <v>82</v>
      </c>
      <c r="G498" s="247"/>
      <c r="H498" s="250">
        <v>1</v>
      </c>
      <c r="I498" s="251"/>
      <c r="J498" s="247"/>
      <c r="K498" s="247"/>
      <c r="L498" s="252"/>
      <c r="M498" s="253"/>
      <c r="N498" s="254"/>
      <c r="O498" s="254"/>
      <c r="P498" s="254"/>
      <c r="Q498" s="254"/>
      <c r="R498" s="254"/>
      <c r="S498" s="254"/>
      <c r="T498" s="255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6" t="s">
        <v>228</v>
      </c>
      <c r="AU498" s="256" t="s">
        <v>84</v>
      </c>
      <c r="AV498" s="14" t="s">
        <v>84</v>
      </c>
      <c r="AW498" s="14" t="s">
        <v>37</v>
      </c>
      <c r="AX498" s="14" t="s">
        <v>75</v>
      </c>
      <c r="AY498" s="256" t="s">
        <v>137</v>
      </c>
    </row>
    <row r="499" s="13" customFormat="1">
      <c r="A499" s="13"/>
      <c r="B499" s="236"/>
      <c r="C499" s="237"/>
      <c r="D499" s="226" t="s">
        <v>228</v>
      </c>
      <c r="E499" s="238" t="s">
        <v>19</v>
      </c>
      <c r="F499" s="239" t="s">
        <v>1745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228</v>
      </c>
      <c r="AU499" s="245" t="s">
        <v>84</v>
      </c>
      <c r="AV499" s="13" t="s">
        <v>82</v>
      </c>
      <c r="AW499" s="13" t="s">
        <v>37</v>
      </c>
      <c r="AX499" s="13" t="s">
        <v>75</v>
      </c>
      <c r="AY499" s="245" t="s">
        <v>137</v>
      </c>
    </row>
    <row r="500" s="14" customFormat="1">
      <c r="A500" s="14"/>
      <c r="B500" s="246"/>
      <c r="C500" s="247"/>
      <c r="D500" s="226" t="s">
        <v>228</v>
      </c>
      <c r="E500" s="248" t="s">
        <v>19</v>
      </c>
      <c r="F500" s="249" t="s">
        <v>75</v>
      </c>
      <c r="G500" s="247"/>
      <c r="H500" s="250">
        <v>0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37</v>
      </c>
      <c r="AX500" s="14" t="s">
        <v>75</v>
      </c>
      <c r="AY500" s="256" t="s">
        <v>137</v>
      </c>
    </row>
    <row r="501" s="15" customFormat="1">
      <c r="A501" s="15"/>
      <c r="B501" s="257"/>
      <c r="C501" s="258"/>
      <c r="D501" s="226" t="s">
        <v>228</v>
      </c>
      <c r="E501" s="259" t="s">
        <v>19</v>
      </c>
      <c r="F501" s="260" t="s">
        <v>237</v>
      </c>
      <c r="G501" s="258"/>
      <c r="H501" s="261">
        <v>1</v>
      </c>
      <c r="I501" s="262"/>
      <c r="J501" s="258"/>
      <c r="K501" s="258"/>
      <c r="L501" s="263"/>
      <c r="M501" s="264"/>
      <c r="N501" s="265"/>
      <c r="O501" s="265"/>
      <c r="P501" s="265"/>
      <c r="Q501" s="265"/>
      <c r="R501" s="265"/>
      <c r="S501" s="265"/>
      <c r="T501" s="266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7" t="s">
        <v>228</v>
      </c>
      <c r="AU501" s="267" t="s">
        <v>84</v>
      </c>
      <c r="AV501" s="15" t="s">
        <v>155</v>
      </c>
      <c r="AW501" s="15" t="s">
        <v>37</v>
      </c>
      <c r="AX501" s="15" t="s">
        <v>82</v>
      </c>
      <c r="AY501" s="267" t="s">
        <v>137</v>
      </c>
    </row>
    <row r="502" s="2" customFormat="1" ht="44.25" customHeight="1">
      <c r="A502" s="39"/>
      <c r="B502" s="40"/>
      <c r="C502" s="213" t="s">
        <v>748</v>
      </c>
      <c r="D502" s="213" t="s">
        <v>140</v>
      </c>
      <c r="E502" s="214" t="s">
        <v>749</v>
      </c>
      <c r="F502" s="215" t="s">
        <v>750</v>
      </c>
      <c r="G502" s="216" t="s">
        <v>226</v>
      </c>
      <c r="H502" s="217">
        <v>72</v>
      </c>
      <c r="I502" s="218"/>
      <c r="J502" s="219">
        <f>ROUND(I502*H502,2)</f>
        <v>0</v>
      </c>
      <c r="K502" s="215" t="s">
        <v>282</v>
      </c>
      <c r="L502" s="45"/>
      <c r="M502" s="220" t="s">
        <v>19</v>
      </c>
      <c r="N502" s="221" t="s">
        <v>46</v>
      </c>
      <c r="O502" s="85"/>
      <c r="P502" s="222">
        <f>O502*H502</f>
        <v>0</v>
      </c>
      <c r="Q502" s="222">
        <v>0.00012</v>
      </c>
      <c r="R502" s="222">
        <f>Q502*H502</f>
        <v>0.0086400000000000001</v>
      </c>
      <c r="S502" s="222">
        <v>5.0000000000000002E-05</v>
      </c>
      <c r="T502" s="223">
        <f>S502*H502</f>
        <v>0.0036000000000000003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24" t="s">
        <v>189</v>
      </c>
      <c r="AT502" s="224" t="s">
        <v>140</v>
      </c>
      <c r="AU502" s="224" t="s">
        <v>84</v>
      </c>
      <c r="AY502" s="18" t="s">
        <v>137</v>
      </c>
      <c r="BE502" s="225">
        <f>IF(N502="základní",J502,0)</f>
        <v>0</v>
      </c>
      <c r="BF502" s="225">
        <f>IF(N502="snížená",J502,0)</f>
        <v>0</v>
      </c>
      <c r="BG502" s="225">
        <f>IF(N502="zákl. přenesená",J502,0)</f>
        <v>0</v>
      </c>
      <c r="BH502" s="225">
        <f>IF(N502="sníž. přenesená",J502,0)</f>
        <v>0</v>
      </c>
      <c r="BI502" s="225">
        <f>IF(N502="nulová",J502,0)</f>
        <v>0</v>
      </c>
      <c r="BJ502" s="18" t="s">
        <v>82</v>
      </c>
      <c r="BK502" s="225">
        <f>ROUND(I502*H502,2)</f>
        <v>0</v>
      </c>
      <c r="BL502" s="18" t="s">
        <v>189</v>
      </c>
      <c r="BM502" s="224" t="s">
        <v>751</v>
      </c>
    </row>
    <row r="503" s="2" customFormat="1">
      <c r="A503" s="39"/>
      <c r="B503" s="40"/>
      <c r="C503" s="41"/>
      <c r="D503" s="268" t="s">
        <v>284</v>
      </c>
      <c r="E503" s="41"/>
      <c r="F503" s="269" t="s">
        <v>752</v>
      </c>
      <c r="G503" s="41"/>
      <c r="H503" s="41"/>
      <c r="I503" s="228"/>
      <c r="J503" s="41"/>
      <c r="K503" s="41"/>
      <c r="L503" s="45"/>
      <c r="M503" s="229"/>
      <c r="N503" s="230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284</v>
      </c>
      <c r="AU503" s="18" t="s">
        <v>84</v>
      </c>
    </row>
    <row r="504" s="13" customFormat="1">
      <c r="A504" s="13"/>
      <c r="B504" s="236"/>
      <c r="C504" s="237"/>
      <c r="D504" s="226" t="s">
        <v>228</v>
      </c>
      <c r="E504" s="238" t="s">
        <v>19</v>
      </c>
      <c r="F504" s="239" t="s">
        <v>1746</v>
      </c>
      <c r="G504" s="237"/>
      <c r="H504" s="238" t="s">
        <v>19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228</v>
      </c>
      <c r="AU504" s="245" t="s">
        <v>84</v>
      </c>
      <c r="AV504" s="13" t="s">
        <v>82</v>
      </c>
      <c r="AW504" s="13" t="s">
        <v>37</v>
      </c>
      <c r="AX504" s="13" t="s">
        <v>75</v>
      </c>
      <c r="AY504" s="245" t="s">
        <v>137</v>
      </c>
    </row>
    <row r="505" s="14" customFormat="1">
      <c r="A505" s="14"/>
      <c r="B505" s="246"/>
      <c r="C505" s="247"/>
      <c r="D505" s="226" t="s">
        <v>228</v>
      </c>
      <c r="E505" s="248" t="s">
        <v>19</v>
      </c>
      <c r="F505" s="249" t="s">
        <v>451</v>
      </c>
      <c r="G505" s="247"/>
      <c r="H505" s="250">
        <v>48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228</v>
      </c>
      <c r="AU505" s="256" t="s">
        <v>84</v>
      </c>
      <c r="AV505" s="14" t="s">
        <v>84</v>
      </c>
      <c r="AW505" s="14" t="s">
        <v>37</v>
      </c>
      <c r="AX505" s="14" t="s">
        <v>75</v>
      </c>
      <c r="AY505" s="256" t="s">
        <v>137</v>
      </c>
    </row>
    <row r="506" s="13" customFormat="1">
      <c r="A506" s="13"/>
      <c r="B506" s="236"/>
      <c r="C506" s="237"/>
      <c r="D506" s="226" t="s">
        <v>228</v>
      </c>
      <c r="E506" s="238" t="s">
        <v>19</v>
      </c>
      <c r="F506" s="239" t="s">
        <v>1745</v>
      </c>
      <c r="G506" s="237"/>
      <c r="H506" s="238" t="s">
        <v>19</v>
      </c>
      <c r="I506" s="240"/>
      <c r="J506" s="237"/>
      <c r="K506" s="237"/>
      <c r="L506" s="241"/>
      <c r="M506" s="242"/>
      <c r="N506" s="243"/>
      <c r="O506" s="243"/>
      <c r="P506" s="243"/>
      <c r="Q506" s="243"/>
      <c r="R506" s="243"/>
      <c r="S506" s="243"/>
      <c r="T506" s="244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5" t="s">
        <v>228</v>
      </c>
      <c r="AU506" s="245" t="s">
        <v>84</v>
      </c>
      <c r="AV506" s="13" t="s">
        <v>82</v>
      </c>
      <c r="AW506" s="13" t="s">
        <v>37</v>
      </c>
      <c r="AX506" s="13" t="s">
        <v>75</v>
      </c>
      <c r="AY506" s="245" t="s">
        <v>137</v>
      </c>
    </row>
    <row r="507" s="14" customFormat="1">
      <c r="A507" s="14"/>
      <c r="B507" s="246"/>
      <c r="C507" s="247"/>
      <c r="D507" s="226" t="s">
        <v>228</v>
      </c>
      <c r="E507" s="248" t="s">
        <v>19</v>
      </c>
      <c r="F507" s="249" t="s">
        <v>343</v>
      </c>
      <c r="G507" s="247"/>
      <c r="H507" s="250">
        <v>24</v>
      </c>
      <c r="I507" s="251"/>
      <c r="J507" s="247"/>
      <c r="K507" s="247"/>
      <c r="L507" s="252"/>
      <c r="M507" s="253"/>
      <c r="N507" s="254"/>
      <c r="O507" s="254"/>
      <c r="P507" s="254"/>
      <c r="Q507" s="254"/>
      <c r="R507" s="254"/>
      <c r="S507" s="254"/>
      <c r="T507" s="255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56" t="s">
        <v>228</v>
      </c>
      <c r="AU507" s="256" t="s">
        <v>84</v>
      </c>
      <c r="AV507" s="14" t="s">
        <v>84</v>
      </c>
      <c r="AW507" s="14" t="s">
        <v>37</v>
      </c>
      <c r="AX507" s="14" t="s">
        <v>75</v>
      </c>
      <c r="AY507" s="256" t="s">
        <v>137</v>
      </c>
    </row>
    <row r="508" s="15" customFormat="1">
      <c r="A508" s="15"/>
      <c r="B508" s="257"/>
      <c r="C508" s="258"/>
      <c r="D508" s="226" t="s">
        <v>228</v>
      </c>
      <c r="E508" s="259" t="s">
        <v>19</v>
      </c>
      <c r="F508" s="260" t="s">
        <v>237</v>
      </c>
      <c r="G508" s="258"/>
      <c r="H508" s="261">
        <v>72</v>
      </c>
      <c r="I508" s="262"/>
      <c r="J508" s="258"/>
      <c r="K508" s="258"/>
      <c r="L508" s="263"/>
      <c r="M508" s="264"/>
      <c r="N508" s="265"/>
      <c r="O508" s="265"/>
      <c r="P508" s="265"/>
      <c r="Q508" s="265"/>
      <c r="R508" s="265"/>
      <c r="S508" s="265"/>
      <c r="T508" s="266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T508" s="267" t="s">
        <v>228</v>
      </c>
      <c r="AU508" s="267" t="s">
        <v>84</v>
      </c>
      <c r="AV508" s="15" t="s">
        <v>155</v>
      </c>
      <c r="AW508" s="15" t="s">
        <v>37</v>
      </c>
      <c r="AX508" s="15" t="s">
        <v>82</v>
      </c>
      <c r="AY508" s="267" t="s">
        <v>137</v>
      </c>
    </row>
    <row r="509" s="2" customFormat="1" ht="24.15" customHeight="1">
      <c r="A509" s="39"/>
      <c r="B509" s="40"/>
      <c r="C509" s="213" t="s">
        <v>753</v>
      </c>
      <c r="D509" s="213" t="s">
        <v>140</v>
      </c>
      <c r="E509" s="214" t="s">
        <v>754</v>
      </c>
      <c r="F509" s="215" t="s">
        <v>755</v>
      </c>
      <c r="G509" s="216" t="s">
        <v>226</v>
      </c>
      <c r="H509" s="217">
        <v>2</v>
      </c>
      <c r="I509" s="218"/>
      <c r="J509" s="219">
        <f>ROUND(I509*H509,2)</f>
        <v>0</v>
      </c>
      <c r="K509" s="215" t="s">
        <v>19</v>
      </c>
      <c r="L509" s="45"/>
      <c r="M509" s="220" t="s">
        <v>19</v>
      </c>
      <c r="N509" s="221" t="s">
        <v>46</v>
      </c>
      <c r="O509" s="85"/>
      <c r="P509" s="222">
        <f>O509*H509</f>
        <v>0</v>
      </c>
      <c r="Q509" s="222">
        <v>0</v>
      </c>
      <c r="R509" s="222">
        <f>Q509*H509</f>
        <v>0</v>
      </c>
      <c r="S509" s="222">
        <v>5.0000000000000002E-05</v>
      </c>
      <c r="T509" s="223">
        <f>S509*H509</f>
        <v>0.00010000000000000001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24" t="s">
        <v>189</v>
      </c>
      <c r="AT509" s="224" t="s">
        <v>140</v>
      </c>
      <c r="AU509" s="224" t="s">
        <v>84</v>
      </c>
      <c r="AY509" s="18" t="s">
        <v>137</v>
      </c>
      <c r="BE509" s="225">
        <f>IF(N509="základní",J509,0)</f>
        <v>0</v>
      </c>
      <c r="BF509" s="225">
        <f>IF(N509="snížená",J509,0)</f>
        <v>0</v>
      </c>
      <c r="BG509" s="225">
        <f>IF(N509="zákl. přenesená",J509,0)</f>
        <v>0</v>
      </c>
      <c r="BH509" s="225">
        <f>IF(N509="sníž. přenesená",J509,0)</f>
        <v>0</v>
      </c>
      <c r="BI509" s="225">
        <f>IF(N509="nulová",J509,0)</f>
        <v>0</v>
      </c>
      <c r="BJ509" s="18" t="s">
        <v>82</v>
      </c>
      <c r="BK509" s="225">
        <f>ROUND(I509*H509,2)</f>
        <v>0</v>
      </c>
      <c r="BL509" s="18" t="s">
        <v>189</v>
      </c>
      <c r="BM509" s="224" t="s">
        <v>756</v>
      </c>
    </row>
    <row r="510" s="13" customFormat="1">
      <c r="A510" s="13"/>
      <c r="B510" s="236"/>
      <c r="C510" s="237"/>
      <c r="D510" s="226" t="s">
        <v>228</v>
      </c>
      <c r="E510" s="238" t="s">
        <v>19</v>
      </c>
      <c r="F510" s="239" t="s">
        <v>1746</v>
      </c>
      <c r="G510" s="237"/>
      <c r="H510" s="238" t="s">
        <v>19</v>
      </c>
      <c r="I510" s="240"/>
      <c r="J510" s="237"/>
      <c r="K510" s="237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228</v>
      </c>
      <c r="AU510" s="245" t="s">
        <v>84</v>
      </c>
      <c r="AV510" s="13" t="s">
        <v>82</v>
      </c>
      <c r="AW510" s="13" t="s">
        <v>37</v>
      </c>
      <c r="AX510" s="13" t="s">
        <v>75</v>
      </c>
      <c r="AY510" s="245" t="s">
        <v>137</v>
      </c>
    </row>
    <row r="511" s="14" customFormat="1">
      <c r="A511" s="14"/>
      <c r="B511" s="246"/>
      <c r="C511" s="247"/>
      <c r="D511" s="226" t="s">
        <v>228</v>
      </c>
      <c r="E511" s="248" t="s">
        <v>19</v>
      </c>
      <c r="F511" s="249" t="s">
        <v>82</v>
      </c>
      <c r="G511" s="247"/>
      <c r="H511" s="250">
        <v>1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6" t="s">
        <v>228</v>
      </c>
      <c r="AU511" s="256" t="s">
        <v>84</v>
      </c>
      <c r="AV511" s="14" t="s">
        <v>84</v>
      </c>
      <c r="AW511" s="14" t="s">
        <v>37</v>
      </c>
      <c r="AX511" s="14" t="s">
        <v>75</v>
      </c>
      <c r="AY511" s="256" t="s">
        <v>137</v>
      </c>
    </row>
    <row r="512" s="13" customFormat="1">
      <c r="A512" s="13"/>
      <c r="B512" s="236"/>
      <c r="C512" s="237"/>
      <c r="D512" s="226" t="s">
        <v>228</v>
      </c>
      <c r="E512" s="238" t="s">
        <v>19</v>
      </c>
      <c r="F512" s="239" t="s">
        <v>1745</v>
      </c>
      <c r="G512" s="237"/>
      <c r="H512" s="238" t="s">
        <v>19</v>
      </c>
      <c r="I512" s="240"/>
      <c r="J512" s="237"/>
      <c r="K512" s="237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228</v>
      </c>
      <c r="AU512" s="245" t="s">
        <v>84</v>
      </c>
      <c r="AV512" s="13" t="s">
        <v>82</v>
      </c>
      <c r="AW512" s="13" t="s">
        <v>37</v>
      </c>
      <c r="AX512" s="13" t="s">
        <v>75</v>
      </c>
      <c r="AY512" s="245" t="s">
        <v>137</v>
      </c>
    </row>
    <row r="513" s="14" customFormat="1">
      <c r="A513" s="14"/>
      <c r="B513" s="246"/>
      <c r="C513" s="247"/>
      <c r="D513" s="226" t="s">
        <v>228</v>
      </c>
      <c r="E513" s="248" t="s">
        <v>19</v>
      </c>
      <c r="F513" s="249" t="s">
        <v>82</v>
      </c>
      <c r="G513" s="247"/>
      <c r="H513" s="250">
        <v>1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228</v>
      </c>
      <c r="AU513" s="256" t="s">
        <v>84</v>
      </c>
      <c r="AV513" s="14" t="s">
        <v>84</v>
      </c>
      <c r="AW513" s="14" t="s">
        <v>37</v>
      </c>
      <c r="AX513" s="14" t="s">
        <v>75</v>
      </c>
      <c r="AY513" s="256" t="s">
        <v>137</v>
      </c>
    </row>
    <row r="514" s="15" customFormat="1">
      <c r="A514" s="15"/>
      <c r="B514" s="257"/>
      <c r="C514" s="258"/>
      <c r="D514" s="226" t="s">
        <v>228</v>
      </c>
      <c r="E514" s="259" t="s">
        <v>19</v>
      </c>
      <c r="F514" s="260" t="s">
        <v>237</v>
      </c>
      <c r="G514" s="258"/>
      <c r="H514" s="261">
        <v>2</v>
      </c>
      <c r="I514" s="262"/>
      <c r="J514" s="258"/>
      <c r="K514" s="258"/>
      <c r="L514" s="263"/>
      <c r="M514" s="264"/>
      <c r="N514" s="265"/>
      <c r="O514" s="265"/>
      <c r="P514" s="265"/>
      <c r="Q514" s="265"/>
      <c r="R514" s="265"/>
      <c r="S514" s="265"/>
      <c r="T514" s="266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67" t="s">
        <v>228</v>
      </c>
      <c r="AU514" s="267" t="s">
        <v>84</v>
      </c>
      <c r="AV514" s="15" t="s">
        <v>155</v>
      </c>
      <c r="AW514" s="15" t="s">
        <v>37</v>
      </c>
      <c r="AX514" s="15" t="s">
        <v>82</v>
      </c>
      <c r="AY514" s="267" t="s">
        <v>137</v>
      </c>
    </row>
    <row r="515" s="2" customFormat="1" ht="44.25" customHeight="1">
      <c r="A515" s="39"/>
      <c r="B515" s="40"/>
      <c r="C515" s="213" t="s">
        <v>757</v>
      </c>
      <c r="D515" s="213" t="s">
        <v>140</v>
      </c>
      <c r="E515" s="214" t="s">
        <v>758</v>
      </c>
      <c r="F515" s="215" t="s">
        <v>759</v>
      </c>
      <c r="G515" s="216" t="s">
        <v>226</v>
      </c>
      <c r="H515" s="217">
        <v>2</v>
      </c>
      <c r="I515" s="218"/>
      <c r="J515" s="219">
        <f>ROUND(I515*H515,2)</f>
        <v>0</v>
      </c>
      <c r="K515" s="215" t="s">
        <v>282</v>
      </c>
      <c r="L515" s="45"/>
      <c r="M515" s="220" t="s">
        <v>19</v>
      </c>
      <c r="N515" s="221" t="s">
        <v>46</v>
      </c>
      <c r="O515" s="85"/>
      <c r="P515" s="222">
        <f>O515*H515</f>
        <v>0</v>
      </c>
      <c r="Q515" s="222">
        <v>0</v>
      </c>
      <c r="R515" s="222">
        <f>Q515*H515</f>
        <v>0</v>
      </c>
      <c r="S515" s="222">
        <v>0.00010000000000000001</v>
      </c>
      <c r="T515" s="223">
        <f>S515*H515</f>
        <v>0.00020000000000000001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24" t="s">
        <v>189</v>
      </c>
      <c r="AT515" s="224" t="s">
        <v>140</v>
      </c>
      <c r="AU515" s="224" t="s">
        <v>84</v>
      </c>
      <c r="AY515" s="18" t="s">
        <v>137</v>
      </c>
      <c r="BE515" s="225">
        <f>IF(N515="základní",J515,0)</f>
        <v>0</v>
      </c>
      <c r="BF515" s="225">
        <f>IF(N515="snížená",J515,0)</f>
        <v>0</v>
      </c>
      <c r="BG515" s="225">
        <f>IF(N515="zákl. přenesená",J515,0)</f>
        <v>0</v>
      </c>
      <c r="BH515" s="225">
        <f>IF(N515="sníž. přenesená",J515,0)</f>
        <v>0</v>
      </c>
      <c r="BI515" s="225">
        <f>IF(N515="nulová",J515,0)</f>
        <v>0</v>
      </c>
      <c r="BJ515" s="18" t="s">
        <v>82</v>
      </c>
      <c r="BK515" s="225">
        <f>ROUND(I515*H515,2)</f>
        <v>0</v>
      </c>
      <c r="BL515" s="18" t="s">
        <v>189</v>
      </c>
      <c r="BM515" s="224" t="s">
        <v>760</v>
      </c>
    </row>
    <row r="516" s="2" customFormat="1">
      <c r="A516" s="39"/>
      <c r="B516" s="40"/>
      <c r="C516" s="41"/>
      <c r="D516" s="268" t="s">
        <v>284</v>
      </c>
      <c r="E516" s="41"/>
      <c r="F516" s="269" t="s">
        <v>761</v>
      </c>
      <c r="G516" s="41"/>
      <c r="H516" s="41"/>
      <c r="I516" s="228"/>
      <c r="J516" s="41"/>
      <c r="K516" s="41"/>
      <c r="L516" s="45"/>
      <c r="M516" s="229"/>
      <c r="N516" s="230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284</v>
      </c>
      <c r="AU516" s="18" t="s">
        <v>84</v>
      </c>
    </row>
    <row r="517" s="13" customFormat="1">
      <c r="A517" s="13"/>
      <c r="B517" s="236"/>
      <c r="C517" s="237"/>
      <c r="D517" s="226" t="s">
        <v>228</v>
      </c>
      <c r="E517" s="238" t="s">
        <v>19</v>
      </c>
      <c r="F517" s="239" t="s">
        <v>1732</v>
      </c>
      <c r="G517" s="237"/>
      <c r="H517" s="238" t="s">
        <v>19</v>
      </c>
      <c r="I517" s="240"/>
      <c r="J517" s="237"/>
      <c r="K517" s="237"/>
      <c r="L517" s="241"/>
      <c r="M517" s="242"/>
      <c r="N517" s="243"/>
      <c r="O517" s="243"/>
      <c r="P517" s="243"/>
      <c r="Q517" s="243"/>
      <c r="R517" s="243"/>
      <c r="S517" s="243"/>
      <c r="T517" s="244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5" t="s">
        <v>228</v>
      </c>
      <c r="AU517" s="245" t="s">
        <v>84</v>
      </c>
      <c r="AV517" s="13" t="s">
        <v>82</v>
      </c>
      <c r="AW517" s="13" t="s">
        <v>37</v>
      </c>
      <c r="AX517" s="13" t="s">
        <v>75</v>
      </c>
      <c r="AY517" s="245" t="s">
        <v>137</v>
      </c>
    </row>
    <row r="518" s="14" customFormat="1">
      <c r="A518" s="14"/>
      <c r="B518" s="246"/>
      <c r="C518" s="247"/>
      <c r="D518" s="226" t="s">
        <v>228</v>
      </c>
      <c r="E518" s="248" t="s">
        <v>19</v>
      </c>
      <c r="F518" s="249" t="s">
        <v>84</v>
      </c>
      <c r="G518" s="247"/>
      <c r="H518" s="250">
        <v>2</v>
      </c>
      <c r="I518" s="251"/>
      <c r="J518" s="247"/>
      <c r="K518" s="247"/>
      <c r="L518" s="252"/>
      <c r="M518" s="253"/>
      <c r="N518" s="254"/>
      <c r="O518" s="254"/>
      <c r="P518" s="254"/>
      <c r="Q518" s="254"/>
      <c r="R518" s="254"/>
      <c r="S518" s="254"/>
      <c r="T518" s="255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6" t="s">
        <v>228</v>
      </c>
      <c r="AU518" s="256" t="s">
        <v>84</v>
      </c>
      <c r="AV518" s="14" t="s">
        <v>84</v>
      </c>
      <c r="AW518" s="14" t="s">
        <v>37</v>
      </c>
      <c r="AX518" s="14" t="s">
        <v>75</v>
      </c>
      <c r="AY518" s="256" t="s">
        <v>137</v>
      </c>
    </row>
    <row r="519" s="13" customFormat="1">
      <c r="A519" s="13"/>
      <c r="B519" s="236"/>
      <c r="C519" s="237"/>
      <c r="D519" s="226" t="s">
        <v>228</v>
      </c>
      <c r="E519" s="238" t="s">
        <v>19</v>
      </c>
      <c r="F519" s="239" t="s">
        <v>329</v>
      </c>
      <c r="G519" s="237"/>
      <c r="H519" s="238" t="s">
        <v>19</v>
      </c>
      <c r="I519" s="240"/>
      <c r="J519" s="237"/>
      <c r="K519" s="237"/>
      <c r="L519" s="241"/>
      <c r="M519" s="242"/>
      <c r="N519" s="243"/>
      <c r="O519" s="243"/>
      <c r="P519" s="243"/>
      <c r="Q519" s="243"/>
      <c r="R519" s="243"/>
      <c r="S519" s="243"/>
      <c r="T519" s="244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45" t="s">
        <v>228</v>
      </c>
      <c r="AU519" s="245" t="s">
        <v>84</v>
      </c>
      <c r="AV519" s="13" t="s">
        <v>82</v>
      </c>
      <c r="AW519" s="13" t="s">
        <v>37</v>
      </c>
      <c r="AX519" s="13" t="s">
        <v>75</v>
      </c>
      <c r="AY519" s="245" t="s">
        <v>137</v>
      </c>
    </row>
    <row r="520" s="14" customFormat="1">
      <c r="A520" s="14"/>
      <c r="B520" s="246"/>
      <c r="C520" s="247"/>
      <c r="D520" s="226" t="s">
        <v>228</v>
      </c>
      <c r="E520" s="248" t="s">
        <v>19</v>
      </c>
      <c r="F520" s="249" t="s">
        <v>75</v>
      </c>
      <c r="G520" s="247"/>
      <c r="H520" s="250">
        <v>0</v>
      </c>
      <c r="I520" s="251"/>
      <c r="J520" s="247"/>
      <c r="K520" s="247"/>
      <c r="L520" s="252"/>
      <c r="M520" s="253"/>
      <c r="N520" s="254"/>
      <c r="O520" s="254"/>
      <c r="P520" s="254"/>
      <c r="Q520" s="254"/>
      <c r="R520" s="254"/>
      <c r="S520" s="254"/>
      <c r="T520" s="255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56" t="s">
        <v>228</v>
      </c>
      <c r="AU520" s="256" t="s">
        <v>84</v>
      </c>
      <c r="AV520" s="14" t="s">
        <v>84</v>
      </c>
      <c r="AW520" s="14" t="s">
        <v>37</v>
      </c>
      <c r="AX520" s="14" t="s">
        <v>75</v>
      </c>
      <c r="AY520" s="256" t="s">
        <v>137</v>
      </c>
    </row>
    <row r="521" s="15" customFormat="1">
      <c r="A521" s="15"/>
      <c r="B521" s="257"/>
      <c r="C521" s="258"/>
      <c r="D521" s="226" t="s">
        <v>228</v>
      </c>
      <c r="E521" s="259" t="s">
        <v>19</v>
      </c>
      <c r="F521" s="260" t="s">
        <v>237</v>
      </c>
      <c r="G521" s="258"/>
      <c r="H521" s="261">
        <v>2</v>
      </c>
      <c r="I521" s="262"/>
      <c r="J521" s="258"/>
      <c r="K521" s="258"/>
      <c r="L521" s="263"/>
      <c r="M521" s="264"/>
      <c r="N521" s="265"/>
      <c r="O521" s="265"/>
      <c r="P521" s="265"/>
      <c r="Q521" s="265"/>
      <c r="R521" s="265"/>
      <c r="S521" s="265"/>
      <c r="T521" s="266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67" t="s">
        <v>228</v>
      </c>
      <c r="AU521" s="267" t="s">
        <v>84</v>
      </c>
      <c r="AV521" s="15" t="s">
        <v>155</v>
      </c>
      <c r="AW521" s="15" t="s">
        <v>37</v>
      </c>
      <c r="AX521" s="15" t="s">
        <v>82</v>
      </c>
      <c r="AY521" s="267" t="s">
        <v>137</v>
      </c>
    </row>
    <row r="522" s="2" customFormat="1" ht="49.05" customHeight="1">
      <c r="A522" s="39"/>
      <c r="B522" s="40"/>
      <c r="C522" s="213" t="s">
        <v>762</v>
      </c>
      <c r="D522" s="213" t="s">
        <v>140</v>
      </c>
      <c r="E522" s="214" t="s">
        <v>763</v>
      </c>
      <c r="F522" s="215" t="s">
        <v>764</v>
      </c>
      <c r="G522" s="216" t="s">
        <v>226</v>
      </c>
      <c r="H522" s="217">
        <v>24</v>
      </c>
      <c r="I522" s="218"/>
      <c r="J522" s="219">
        <f>ROUND(I522*H522,2)</f>
        <v>0</v>
      </c>
      <c r="K522" s="215" t="s">
        <v>282</v>
      </c>
      <c r="L522" s="45"/>
      <c r="M522" s="220" t="s">
        <v>19</v>
      </c>
      <c r="N522" s="221" t="s">
        <v>46</v>
      </c>
      <c r="O522" s="85"/>
      <c r="P522" s="222">
        <f>O522*H522</f>
        <v>0</v>
      </c>
      <c r="Q522" s="222">
        <v>0.00012</v>
      </c>
      <c r="R522" s="222">
        <f>Q522*H522</f>
        <v>0.0028800000000000002</v>
      </c>
      <c r="S522" s="222">
        <v>5.0000000000000002E-05</v>
      </c>
      <c r="T522" s="223">
        <f>S522*H522</f>
        <v>0.0012000000000000001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24" t="s">
        <v>189</v>
      </c>
      <c r="AT522" s="224" t="s">
        <v>140</v>
      </c>
      <c r="AU522" s="224" t="s">
        <v>84</v>
      </c>
      <c r="AY522" s="18" t="s">
        <v>137</v>
      </c>
      <c r="BE522" s="225">
        <f>IF(N522="základní",J522,0)</f>
        <v>0</v>
      </c>
      <c r="BF522" s="225">
        <f>IF(N522="snížená",J522,0)</f>
        <v>0</v>
      </c>
      <c r="BG522" s="225">
        <f>IF(N522="zákl. přenesená",J522,0)</f>
        <v>0</v>
      </c>
      <c r="BH522" s="225">
        <f>IF(N522="sníž. přenesená",J522,0)</f>
        <v>0</v>
      </c>
      <c r="BI522" s="225">
        <f>IF(N522="nulová",J522,0)</f>
        <v>0</v>
      </c>
      <c r="BJ522" s="18" t="s">
        <v>82</v>
      </c>
      <c r="BK522" s="225">
        <f>ROUND(I522*H522,2)</f>
        <v>0</v>
      </c>
      <c r="BL522" s="18" t="s">
        <v>189</v>
      </c>
      <c r="BM522" s="224" t="s">
        <v>765</v>
      </c>
    </row>
    <row r="523" s="2" customFormat="1">
      <c r="A523" s="39"/>
      <c r="B523" s="40"/>
      <c r="C523" s="41"/>
      <c r="D523" s="268" t="s">
        <v>284</v>
      </c>
      <c r="E523" s="41"/>
      <c r="F523" s="269" t="s">
        <v>766</v>
      </c>
      <c r="G523" s="41"/>
      <c r="H523" s="41"/>
      <c r="I523" s="228"/>
      <c r="J523" s="41"/>
      <c r="K523" s="41"/>
      <c r="L523" s="45"/>
      <c r="M523" s="229"/>
      <c r="N523" s="230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284</v>
      </c>
      <c r="AU523" s="18" t="s">
        <v>84</v>
      </c>
    </row>
    <row r="524" s="13" customFormat="1">
      <c r="A524" s="13"/>
      <c r="B524" s="236"/>
      <c r="C524" s="237"/>
      <c r="D524" s="226" t="s">
        <v>228</v>
      </c>
      <c r="E524" s="238" t="s">
        <v>19</v>
      </c>
      <c r="F524" s="239" t="s">
        <v>1746</v>
      </c>
      <c r="G524" s="237"/>
      <c r="H524" s="238" t="s">
        <v>19</v>
      </c>
      <c r="I524" s="240"/>
      <c r="J524" s="237"/>
      <c r="K524" s="237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228</v>
      </c>
      <c r="AU524" s="245" t="s">
        <v>84</v>
      </c>
      <c r="AV524" s="13" t="s">
        <v>82</v>
      </c>
      <c r="AW524" s="13" t="s">
        <v>37</v>
      </c>
      <c r="AX524" s="13" t="s">
        <v>75</v>
      </c>
      <c r="AY524" s="245" t="s">
        <v>137</v>
      </c>
    </row>
    <row r="525" s="14" customFormat="1">
      <c r="A525" s="14"/>
      <c r="B525" s="246"/>
      <c r="C525" s="247"/>
      <c r="D525" s="226" t="s">
        <v>228</v>
      </c>
      <c r="E525" s="248" t="s">
        <v>19</v>
      </c>
      <c r="F525" s="249" t="s">
        <v>189</v>
      </c>
      <c r="G525" s="247"/>
      <c r="H525" s="250">
        <v>16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228</v>
      </c>
      <c r="AU525" s="256" t="s">
        <v>84</v>
      </c>
      <c r="AV525" s="14" t="s">
        <v>84</v>
      </c>
      <c r="AW525" s="14" t="s">
        <v>37</v>
      </c>
      <c r="AX525" s="14" t="s">
        <v>75</v>
      </c>
      <c r="AY525" s="256" t="s">
        <v>137</v>
      </c>
    </row>
    <row r="526" s="13" customFormat="1">
      <c r="A526" s="13"/>
      <c r="B526" s="236"/>
      <c r="C526" s="237"/>
      <c r="D526" s="226" t="s">
        <v>228</v>
      </c>
      <c r="E526" s="238" t="s">
        <v>19</v>
      </c>
      <c r="F526" s="239" t="s">
        <v>1745</v>
      </c>
      <c r="G526" s="237"/>
      <c r="H526" s="238" t="s">
        <v>19</v>
      </c>
      <c r="I526" s="240"/>
      <c r="J526" s="237"/>
      <c r="K526" s="237"/>
      <c r="L526" s="241"/>
      <c r="M526" s="242"/>
      <c r="N526" s="243"/>
      <c r="O526" s="243"/>
      <c r="P526" s="243"/>
      <c r="Q526" s="243"/>
      <c r="R526" s="243"/>
      <c r="S526" s="243"/>
      <c r="T526" s="244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5" t="s">
        <v>228</v>
      </c>
      <c r="AU526" s="245" t="s">
        <v>84</v>
      </c>
      <c r="AV526" s="13" t="s">
        <v>82</v>
      </c>
      <c r="AW526" s="13" t="s">
        <v>37</v>
      </c>
      <c r="AX526" s="13" t="s">
        <v>75</v>
      </c>
      <c r="AY526" s="245" t="s">
        <v>137</v>
      </c>
    </row>
    <row r="527" s="14" customFormat="1">
      <c r="A527" s="14"/>
      <c r="B527" s="246"/>
      <c r="C527" s="247"/>
      <c r="D527" s="226" t="s">
        <v>228</v>
      </c>
      <c r="E527" s="248" t="s">
        <v>19</v>
      </c>
      <c r="F527" s="249" t="s">
        <v>171</v>
      </c>
      <c r="G527" s="247"/>
      <c r="H527" s="250">
        <v>8</v>
      </c>
      <c r="I527" s="251"/>
      <c r="J527" s="247"/>
      <c r="K527" s="247"/>
      <c r="L527" s="252"/>
      <c r="M527" s="253"/>
      <c r="N527" s="254"/>
      <c r="O527" s="254"/>
      <c r="P527" s="254"/>
      <c r="Q527" s="254"/>
      <c r="R527" s="254"/>
      <c r="S527" s="254"/>
      <c r="T527" s="255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6" t="s">
        <v>228</v>
      </c>
      <c r="AU527" s="256" t="s">
        <v>84</v>
      </c>
      <c r="AV527" s="14" t="s">
        <v>84</v>
      </c>
      <c r="AW527" s="14" t="s">
        <v>37</v>
      </c>
      <c r="AX527" s="14" t="s">
        <v>75</v>
      </c>
      <c r="AY527" s="256" t="s">
        <v>137</v>
      </c>
    </row>
    <row r="528" s="15" customFormat="1">
      <c r="A528" s="15"/>
      <c r="B528" s="257"/>
      <c r="C528" s="258"/>
      <c r="D528" s="226" t="s">
        <v>228</v>
      </c>
      <c r="E528" s="259" t="s">
        <v>19</v>
      </c>
      <c r="F528" s="260" t="s">
        <v>237</v>
      </c>
      <c r="G528" s="258"/>
      <c r="H528" s="261">
        <v>24</v>
      </c>
      <c r="I528" s="262"/>
      <c r="J528" s="258"/>
      <c r="K528" s="258"/>
      <c r="L528" s="263"/>
      <c r="M528" s="264"/>
      <c r="N528" s="265"/>
      <c r="O528" s="265"/>
      <c r="P528" s="265"/>
      <c r="Q528" s="265"/>
      <c r="R528" s="265"/>
      <c r="S528" s="265"/>
      <c r="T528" s="266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7" t="s">
        <v>228</v>
      </c>
      <c r="AU528" s="267" t="s">
        <v>84</v>
      </c>
      <c r="AV528" s="15" t="s">
        <v>155</v>
      </c>
      <c r="AW528" s="15" t="s">
        <v>37</v>
      </c>
      <c r="AX528" s="15" t="s">
        <v>82</v>
      </c>
      <c r="AY528" s="267" t="s">
        <v>137</v>
      </c>
    </row>
    <row r="529" s="2" customFormat="1" ht="44.25" customHeight="1">
      <c r="A529" s="39"/>
      <c r="B529" s="40"/>
      <c r="C529" s="213" t="s">
        <v>767</v>
      </c>
      <c r="D529" s="213" t="s">
        <v>140</v>
      </c>
      <c r="E529" s="214" t="s">
        <v>768</v>
      </c>
      <c r="F529" s="215" t="s">
        <v>769</v>
      </c>
      <c r="G529" s="216" t="s">
        <v>226</v>
      </c>
      <c r="H529" s="217">
        <v>2</v>
      </c>
      <c r="I529" s="218"/>
      <c r="J529" s="219">
        <f>ROUND(I529*H529,2)</f>
        <v>0</v>
      </c>
      <c r="K529" s="215" t="s">
        <v>282</v>
      </c>
      <c r="L529" s="45"/>
      <c r="M529" s="220" t="s">
        <v>19</v>
      </c>
      <c r="N529" s="221" t="s">
        <v>46</v>
      </c>
      <c r="O529" s="85"/>
      <c r="P529" s="222">
        <f>O529*H529</f>
        <v>0</v>
      </c>
      <c r="Q529" s="222">
        <v>0</v>
      </c>
      <c r="R529" s="222">
        <f>Q529*H529</f>
        <v>0</v>
      </c>
      <c r="S529" s="222">
        <v>6.0000000000000002E-05</v>
      </c>
      <c r="T529" s="223">
        <f>S529*H529</f>
        <v>0.00012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24" t="s">
        <v>189</v>
      </c>
      <c r="AT529" s="224" t="s">
        <v>140</v>
      </c>
      <c r="AU529" s="224" t="s">
        <v>84</v>
      </c>
      <c r="AY529" s="18" t="s">
        <v>137</v>
      </c>
      <c r="BE529" s="225">
        <f>IF(N529="základní",J529,0)</f>
        <v>0</v>
      </c>
      <c r="BF529" s="225">
        <f>IF(N529="snížená",J529,0)</f>
        <v>0</v>
      </c>
      <c r="BG529" s="225">
        <f>IF(N529="zákl. přenesená",J529,0)</f>
        <v>0</v>
      </c>
      <c r="BH529" s="225">
        <f>IF(N529="sníž. přenesená",J529,0)</f>
        <v>0</v>
      </c>
      <c r="BI529" s="225">
        <f>IF(N529="nulová",J529,0)</f>
        <v>0</v>
      </c>
      <c r="BJ529" s="18" t="s">
        <v>82</v>
      </c>
      <c r="BK529" s="225">
        <f>ROUND(I529*H529,2)</f>
        <v>0</v>
      </c>
      <c r="BL529" s="18" t="s">
        <v>189</v>
      </c>
      <c r="BM529" s="224" t="s">
        <v>770</v>
      </c>
    </row>
    <row r="530" s="2" customFormat="1">
      <c r="A530" s="39"/>
      <c r="B530" s="40"/>
      <c r="C530" s="41"/>
      <c r="D530" s="268" t="s">
        <v>284</v>
      </c>
      <c r="E530" s="41"/>
      <c r="F530" s="269" t="s">
        <v>771</v>
      </c>
      <c r="G530" s="41"/>
      <c r="H530" s="41"/>
      <c r="I530" s="228"/>
      <c r="J530" s="41"/>
      <c r="K530" s="41"/>
      <c r="L530" s="45"/>
      <c r="M530" s="229"/>
      <c r="N530" s="230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284</v>
      </c>
      <c r="AU530" s="18" t="s">
        <v>84</v>
      </c>
    </row>
    <row r="531" s="13" customFormat="1">
      <c r="A531" s="13"/>
      <c r="B531" s="236"/>
      <c r="C531" s="237"/>
      <c r="D531" s="226" t="s">
        <v>228</v>
      </c>
      <c r="E531" s="238" t="s">
        <v>19</v>
      </c>
      <c r="F531" s="239" t="s">
        <v>1746</v>
      </c>
      <c r="G531" s="237"/>
      <c r="H531" s="238" t="s">
        <v>19</v>
      </c>
      <c r="I531" s="240"/>
      <c r="J531" s="237"/>
      <c r="K531" s="237"/>
      <c r="L531" s="241"/>
      <c r="M531" s="242"/>
      <c r="N531" s="243"/>
      <c r="O531" s="243"/>
      <c r="P531" s="243"/>
      <c r="Q531" s="243"/>
      <c r="R531" s="243"/>
      <c r="S531" s="243"/>
      <c r="T531" s="244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5" t="s">
        <v>228</v>
      </c>
      <c r="AU531" s="245" t="s">
        <v>84</v>
      </c>
      <c r="AV531" s="13" t="s">
        <v>82</v>
      </c>
      <c r="AW531" s="13" t="s">
        <v>37</v>
      </c>
      <c r="AX531" s="13" t="s">
        <v>75</v>
      </c>
      <c r="AY531" s="245" t="s">
        <v>137</v>
      </c>
    </row>
    <row r="532" s="14" customFormat="1">
      <c r="A532" s="14"/>
      <c r="B532" s="246"/>
      <c r="C532" s="247"/>
      <c r="D532" s="226" t="s">
        <v>228</v>
      </c>
      <c r="E532" s="248" t="s">
        <v>19</v>
      </c>
      <c r="F532" s="249" t="s">
        <v>84</v>
      </c>
      <c r="G532" s="247"/>
      <c r="H532" s="250">
        <v>2</v>
      </c>
      <c r="I532" s="251"/>
      <c r="J532" s="247"/>
      <c r="K532" s="247"/>
      <c r="L532" s="252"/>
      <c r="M532" s="253"/>
      <c r="N532" s="254"/>
      <c r="O532" s="254"/>
      <c r="P532" s="254"/>
      <c r="Q532" s="254"/>
      <c r="R532" s="254"/>
      <c r="S532" s="254"/>
      <c r="T532" s="255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6" t="s">
        <v>228</v>
      </c>
      <c r="AU532" s="256" t="s">
        <v>84</v>
      </c>
      <c r="AV532" s="14" t="s">
        <v>84</v>
      </c>
      <c r="AW532" s="14" t="s">
        <v>37</v>
      </c>
      <c r="AX532" s="14" t="s">
        <v>75</v>
      </c>
      <c r="AY532" s="256" t="s">
        <v>137</v>
      </c>
    </row>
    <row r="533" s="13" customFormat="1">
      <c r="A533" s="13"/>
      <c r="B533" s="236"/>
      <c r="C533" s="237"/>
      <c r="D533" s="226" t="s">
        <v>228</v>
      </c>
      <c r="E533" s="238" t="s">
        <v>19</v>
      </c>
      <c r="F533" s="239" t="s">
        <v>1745</v>
      </c>
      <c r="G533" s="237"/>
      <c r="H533" s="238" t="s">
        <v>19</v>
      </c>
      <c r="I533" s="240"/>
      <c r="J533" s="237"/>
      <c r="K533" s="237"/>
      <c r="L533" s="241"/>
      <c r="M533" s="242"/>
      <c r="N533" s="243"/>
      <c r="O533" s="243"/>
      <c r="P533" s="243"/>
      <c r="Q533" s="243"/>
      <c r="R533" s="243"/>
      <c r="S533" s="243"/>
      <c r="T533" s="244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45" t="s">
        <v>228</v>
      </c>
      <c r="AU533" s="245" t="s">
        <v>84</v>
      </c>
      <c r="AV533" s="13" t="s">
        <v>82</v>
      </c>
      <c r="AW533" s="13" t="s">
        <v>37</v>
      </c>
      <c r="AX533" s="13" t="s">
        <v>75</v>
      </c>
      <c r="AY533" s="245" t="s">
        <v>137</v>
      </c>
    </row>
    <row r="534" s="14" customFormat="1">
      <c r="A534" s="14"/>
      <c r="B534" s="246"/>
      <c r="C534" s="247"/>
      <c r="D534" s="226" t="s">
        <v>228</v>
      </c>
      <c r="E534" s="248" t="s">
        <v>19</v>
      </c>
      <c r="F534" s="249" t="s">
        <v>75</v>
      </c>
      <c r="G534" s="247"/>
      <c r="H534" s="250">
        <v>0</v>
      </c>
      <c r="I534" s="251"/>
      <c r="J534" s="247"/>
      <c r="K534" s="247"/>
      <c r="L534" s="252"/>
      <c r="M534" s="253"/>
      <c r="N534" s="254"/>
      <c r="O534" s="254"/>
      <c r="P534" s="254"/>
      <c r="Q534" s="254"/>
      <c r="R534" s="254"/>
      <c r="S534" s="254"/>
      <c r="T534" s="255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56" t="s">
        <v>228</v>
      </c>
      <c r="AU534" s="256" t="s">
        <v>84</v>
      </c>
      <c r="AV534" s="14" t="s">
        <v>84</v>
      </c>
      <c r="AW534" s="14" t="s">
        <v>37</v>
      </c>
      <c r="AX534" s="14" t="s">
        <v>75</v>
      </c>
      <c r="AY534" s="256" t="s">
        <v>137</v>
      </c>
    </row>
    <row r="535" s="15" customFormat="1">
      <c r="A535" s="15"/>
      <c r="B535" s="257"/>
      <c r="C535" s="258"/>
      <c r="D535" s="226" t="s">
        <v>228</v>
      </c>
      <c r="E535" s="259" t="s">
        <v>19</v>
      </c>
      <c r="F535" s="260" t="s">
        <v>237</v>
      </c>
      <c r="G535" s="258"/>
      <c r="H535" s="261">
        <v>2</v>
      </c>
      <c r="I535" s="262"/>
      <c r="J535" s="258"/>
      <c r="K535" s="258"/>
      <c r="L535" s="263"/>
      <c r="M535" s="264"/>
      <c r="N535" s="265"/>
      <c r="O535" s="265"/>
      <c r="P535" s="265"/>
      <c r="Q535" s="265"/>
      <c r="R535" s="265"/>
      <c r="S535" s="265"/>
      <c r="T535" s="266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67" t="s">
        <v>228</v>
      </c>
      <c r="AU535" s="267" t="s">
        <v>84</v>
      </c>
      <c r="AV535" s="15" t="s">
        <v>155</v>
      </c>
      <c r="AW535" s="15" t="s">
        <v>37</v>
      </c>
      <c r="AX535" s="15" t="s">
        <v>82</v>
      </c>
      <c r="AY535" s="267" t="s">
        <v>137</v>
      </c>
    </row>
    <row r="536" s="2" customFormat="1" ht="49.05" customHeight="1">
      <c r="A536" s="39"/>
      <c r="B536" s="40"/>
      <c r="C536" s="213" t="s">
        <v>772</v>
      </c>
      <c r="D536" s="213" t="s">
        <v>140</v>
      </c>
      <c r="E536" s="214" t="s">
        <v>773</v>
      </c>
      <c r="F536" s="215" t="s">
        <v>774</v>
      </c>
      <c r="G536" s="216" t="s">
        <v>226</v>
      </c>
      <c r="H536" s="217">
        <v>94</v>
      </c>
      <c r="I536" s="218"/>
      <c r="J536" s="219">
        <f>ROUND(I536*H536,2)</f>
        <v>0</v>
      </c>
      <c r="K536" s="215" t="s">
        <v>282</v>
      </c>
      <c r="L536" s="45"/>
      <c r="M536" s="220" t="s">
        <v>19</v>
      </c>
      <c r="N536" s="221" t="s">
        <v>46</v>
      </c>
      <c r="O536" s="85"/>
      <c r="P536" s="222">
        <f>O536*H536</f>
        <v>0</v>
      </c>
      <c r="Q536" s="222">
        <v>0.00012</v>
      </c>
      <c r="R536" s="222">
        <f>Q536*H536</f>
        <v>0.01128</v>
      </c>
      <c r="S536" s="222">
        <v>5.0000000000000002E-05</v>
      </c>
      <c r="T536" s="223">
        <f>S536*H536</f>
        <v>0.0047000000000000002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24" t="s">
        <v>189</v>
      </c>
      <c r="AT536" s="224" t="s">
        <v>140</v>
      </c>
      <c r="AU536" s="224" t="s">
        <v>84</v>
      </c>
      <c r="AY536" s="18" t="s">
        <v>137</v>
      </c>
      <c r="BE536" s="225">
        <f>IF(N536="základní",J536,0)</f>
        <v>0</v>
      </c>
      <c r="BF536" s="225">
        <f>IF(N536="snížená",J536,0)</f>
        <v>0</v>
      </c>
      <c r="BG536" s="225">
        <f>IF(N536="zákl. přenesená",J536,0)</f>
        <v>0</v>
      </c>
      <c r="BH536" s="225">
        <f>IF(N536="sníž. přenesená",J536,0)</f>
        <v>0</v>
      </c>
      <c r="BI536" s="225">
        <f>IF(N536="nulová",J536,0)</f>
        <v>0</v>
      </c>
      <c r="BJ536" s="18" t="s">
        <v>82</v>
      </c>
      <c r="BK536" s="225">
        <f>ROUND(I536*H536,2)</f>
        <v>0</v>
      </c>
      <c r="BL536" s="18" t="s">
        <v>189</v>
      </c>
      <c r="BM536" s="224" t="s">
        <v>775</v>
      </c>
    </row>
    <row r="537" s="2" customFormat="1">
      <c r="A537" s="39"/>
      <c r="B537" s="40"/>
      <c r="C537" s="41"/>
      <c r="D537" s="268" t="s">
        <v>284</v>
      </c>
      <c r="E537" s="41"/>
      <c r="F537" s="269" t="s">
        <v>776</v>
      </c>
      <c r="G537" s="41"/>
      <c r="H537" s="41"/>
      <c r="I537" s="228"/>
      <c r="J537" s="41"/>
      <c r="K537" s="41"/>
      <c r="L537" s="45"/>
      <c r="M537" s="229"/>
      <c r="N537" s="230"/>
      <c r="O537" s="85"/>
      <c r="P537" s="85"/>
      <c r="Q537" s="85"/>
      <c r="R537" s="85"/>
      <c r="S537" s="85"/>
      <c r="T537" s="86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284</v>
      </c>
      <c r="AU537" s="18" t="s">
        <v>84</v>
      </c>
    </row>
    <row r="538" s="13" customFormat="1">
      <c r="A538" s="13"/>
      <c r="B538" s="236"/>
      <c r="C538" s="237"/>
      <c r="D538" s="226" t="s">
        <v>228</v>
      </c>
      <c r="E538" s="238" t="s">
        <v>19</v>
      </c>
      <c r="F538" s="239" t="s">
        <v>1746</v>
      </c>
      <c r="G538" s="237"/>
      <c r="H538" s="238" t="s">
        <v>19</v>
      </c>
      <c r="I538" s="240"/>
      <c r="J538" s="237"/>
      <c r="K538" s="237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228</v>
      </c>
      <c r="AU538" s="245" t="s">
        <v>84</v>
      </c>
      <c r="AV538" s="13" t="s">
        <v>82</v>
      </c>
      <c r="AW538" s="13" t="s">
        <v>37</v>
      </c>
      <c r="AX538" s="13" t="s">
        <v>75</v>
      </c>
      <c r="AY538" s="245" t="s">
        <v>137</v>
      </c>
    </row>
    <row r="539" s="14" customFormat="1">
      <c r="A539" s="14"/>
      <c r="B539" s="246"/>
      <c r="C539" s="247"/>
      <c r="D539" s="226" t="s">
        <v>228</v>
      </c>
      <c r="E539" s="248" t="s">
        <v>19</v>
      </c>
      <c r="F539" s="249" t="s">
        <v>499</v>
      </c>
      <c r="G539" s="247"/>
      <c r="H539" s="250">
        <v>56</v>
      </c>
      <c r="I539" s="251"/>
      <c r="J539" s="247"/>
      <c r="K539" s="247"/>
      <c r="L539" s="252"/>
      <c r="M539" s="253"/>
      <c r="N539" s="254"/>
      <c r="O539" s="254"/>
      <c r="P539" s="254"/>
      <c r="Q539" s="254"/>
      <c r="R539" s="254"/>
      <c r="S539" s="254"/>
      <c r="T539" s="25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6" t="s">
        <v>228</v>
      </c>
      <c r="AU539" s="256" t="s">
        <v>84</v>
      </c>
      <c r="AV539" s="14" t="s">
        <v>84</v>
      </c>
      <c r="AW539" s="14" t="s">
        <v>37</v>
      </c>
      <c r="AX539" s="14" t="s">
        <v>75</v>
      </c>
      <c r="AY539" s="256" t="s">
        <v>137</v>
      </c>
    </row>
    <row r="540" s="13" customFormat="1">
      <c r="A540" s="13"/>
      <c r="B540" s="236"/>
      <c r="C540" s="237"/>
      <c r="D540" s="226" t="s">
        <v>228</v>
      </c>
      <c r="E540" s="238" t="s">
        <v>19</v>
      </c>
      <c r="F540" s="239" t="s">
        <v>1745</v>
      </c>
      <c r="G540" s="237"/>
      <c r="H540" s="238" t="s">
        <v>19</v>
      </c>
      <c r="I540" s="240"/>
      <c r="J540" s="237"/>
      <c r="K540" s="237"/>
      <c r="L540" s="241"/>
      <c r="M540" s="242"/>
      <c r="N540" s="243"/>
      <c r="O540" s="243"/>
      <c r="P540" s="243"/>
      <c r="Q540" s="243"/>
      <c r="R540" s="243"/>
      <c r="S540" s="243"/>
      <c r="T540" s="24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228</v>
      </c>
      <c r="AU540" s="245" t="s">
        <v>84</v>
      </c>
      <c r="AV540" s="13" t="s">
        <v>82</v>
      </c>
      <c r="AW540" s="13" t="s">
        <v>37</v>
      </c>
      <c r="AX540" s="13" t="s">
        <v>75</v>
      </c>
      <c r="AY540" s="245" t="s">
        <v>137</v>
      </c>
    </row>
    <row r="541" s="14" customFormat="1">
      <c r="A541" s="14"/>
      <c r="B541" s="246"/>
      <c r="C541" s="247"/>
      <c r="D541" s="226" t="s">
        <v>228</v>
      </c>
      <c r="E541" s="248" t="s">
        <v>19</v>
      </c>
      <c r="F541" s="249" t="s">
        <v>407</v>
      </c>
      <c r="G541" s="247"/>
      <c r="H541" s="250">
        <v>38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6" t="s">
        <v>228</v>
      </c>
      <c r="AU541" s="256" t="s">
        <v>84</v>
      </c>
      <c r="AV541" s="14" t="s">
        <v>84</v>
      </c>
      <c r="AW541" s="14" t="s">
        <v>37</v>
      </c>
      <c r="AX541" s="14" t="s">
        <v>75</v>
      </c>
      <c r="AY541" s="256" t="s">
        <v>137</v>
      </c>
    </row>
    <row r="542" s="15" customFormat="1">
      <c r="A542" s="15"/>
      <c r="B542" s="257"/>
      <c r="C542" s="258"/>
      <c r="D542" s="226" t="s">
        <v>228</v>
      </c>
      <c r="E542" s="259" t="s">
        <v>19</v>
      </c>
      <c r="F542" s="260" t="s">
        <v>237</v>
      </c>
      <c r="G542" s="258"/>
      <c r="H542" s="261">
        <v>94</v>
      </c>
      <c r="I542" s="262"/>
      <c r="J542" s="258"/>
      <c r="K542" s="258"/>
      <c r="L542" s="263"/>
      <c r="M542" s="264"/>
      <c r="N542" s="265"/>
      <c r="O542" s="265"/>
      <c r="P542" s="265"/>
      <c r="Q542" s="265"/>
      <c r="R542" s="265"/>
      <c r="S542" s="265"/>
      <c r="T542" s="266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T542" s="267" t="s">
        <v>228</v>
      </c>
      <c r="AU542" s="267" t="s">
        <v>84</v>
      </c>
      <c r="AV542" s="15" t="s">
        <v>155</v>
      </c>
      <c r="AW542" s="15" t="s">
        <v>37</v>
      </c>
      <c r="AX542" s="15" t="s">
        <v>82</v>
      </c>
      <c r="AY542" s="267" t="s">
        <v>137</v>
      </c>
    </row>
    <row r="543" s="12" customFormat="1" ht="22.8" customHeight="1">
      <c r="A543" s="12"/>
      <c r="B543" s="197"/>
      <c r="C543" s="198"/>
      <c r="D543" s="199" t="s">
        <v>74</v>
      </c>
      <c r="E543" s="211" t="s">
        <v>777</v>
      </c>
      <c r="F543" s="211" t="s">
        <v>778</v>
      </c>
      <c r="G543" s="198"/>
      <c r="H543" s="198"/>
      <c r="I543" s="201"/>
      <c r="J543" s="212">
        <f>BK543</f>
        <v>0</v>
      </c>
      <c r="K543" s="198"/>
      <c r="L543" s="203"/>
      <c r="M543" s="204"/>
      <c r="N543" s="205"/>
      <c r="O543" s="205"/>
      <c r="P543" s="206">
        <f>SUM(P544:P545)</f>
        <v>0</v>
      </c>
      <c r="Q543" s="205"/>
      <c r="R543" s="206">
        <f>SUM(R544:R545)</f>
        <v>0</v>
      </c>
      <c r="S543" s="205"/>
      <c r="T543" s="207">
        <f>SUM(T544:T545)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08" t="s">
        <v>84</v>
      </c>
      <c r="AT543" s="209" t="s">
        <v>74</v>
      </c>
      <c r="AU543" s="209" t="s">
        <v>82</v>
      </c>
      <c r="AY543" s="208" t="s">
        <v>137</v>
      </c>
      <c r="BK543" s="210">
        <f>SUM(BK544:BK545)</f>
        <v>0</v>
      </c>
    </row>
    <row r="544" s="2" customFormat="1" ht="33" customHeight="1">
      <c r="A544" s="39"/>
      <c r="B544" s="40"/>
      <c r="C544" s="213" t="s">
        <v>779</v>
      </c>
      <c r="D544" s="213" t="s">
        <v>140</v>
      </c>
      <c r="E544" s="214" t="s">
        <v>780</v>
      </c>
      <c r="F544" s="215" t="s">
        <v>781</v>
      </c>
      <c r="G544" s="216" t="s">
        <v>226</v>
      </c>
      <c r="H544" s="217">
        <v>1</v>
      </c>
      <c r="I544" s="218"/>
      <c r="J544" s="219">
        <f>ROUND(I544*H544,2)</f>
        <v>0</v>
      </c>
      <c r="K544" s="215" t="s">
        <v>19</v>
      </c>
      <c r="L544" s="45"/>
      <c r="M544" s="220" t="s">
        <v>19</v>
      </c>
      <c r="N544" s="221" t="s">
        <v>46</v>
      </c>
      <c r="O544" s="85"/>
      <c r="P544" s="222">
        <f>O544*H544</f>
        <v>0</v>
      </c>
      <c r="Q544" s="222">
        <v>0</v>
      </c>
      <c r="R544" s="222">
        <f>Q544*H544</f>
        <v>0</v>
      </c>
      <c r="S544" s="222">
        <v>0</v>
      </c>
      <c r="T544" s="223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24" t="s">
        <v>189</v>
      </c>
      <c r="AT544" s="224" t="s">
        <v>140</v>
      </c>
      <c r="AU544" s="224" t="s">
        <v>84</v>
      </c>
      <c r="AY544" s="18" t="s">
        <v>137</v>
      </c>
      <c r="BE544" s="225">
        <f>IF(N544="základní",J544,0)</f>
        <v>0</v>
      </c>
      <c r="BF544" s="225">
        <f>IF(N544="snížená",J544,0)</f>
        <v>0</v>
      </c>
      <c r="BG544" s="225">
        <f>IF(N544="zákl. přenesená",J544,0)</f>
        <v>0</v>
      </c>
      <c r="BH544" s="225">
        <f>IF(N544="sníž. přenesená",J544,0)</f>
        <v>0</v>
      </c>
      <c r="BI544" s="225">
        <f>IF(N544="nulová",J544,0)</f>
        <v>0</v>
      </c>
      <c r="BJ544" s="18" t="s">
        <v>82</v>
      </c>
      <c r="BK544" s="225">
        <f>ROUND(I544*H544,2)</f>
        <v>0</v>
      </c>
      <c r="BL544" s="18" t="s">
        <v>189</v>
      </c>
      <c r="BM544" s="224" t="s">
        <v>782</v>
      </c>
    </row>
    <row r="545" s="2" customFormat="1">
      <c r="A545" s="39"/>
      <c r="B545" s="40"/>
      <c r="C545" s="41"/>
      <c r="D545" s="226" t="s">
        <v>158</v>
      </c>
      <c r="E545" s="41"/>
      <c r="F545" s="227" t="s">
        <v>783</v>
      </c>
      <c r="G545" s="41"/>
      <c r="H545" s="41"/>
      <c r="I545" s="228"/>
      <c r="J545" s="41"/>
      <c r="K545" s="41"/>
      <c r="L545" s="45"/>
      <c r="M545" s="229"/>
      <c r="N545" s="230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158</v>
      </c>
      <c r="AU545" s="18" t="s">
        <v>84</v>
      </c>
    </row>
    <row r="546" s="12" customFormat="1" ht="22.8" customHeight="1">
      <c r="A546" s="12"/>
      <c r="B546" s="197"/>
      <c r="C546" s="198"/>
      <c r="D546" s="199" t="s">
        <v>74</v>
      </c>
      <c r="E546" s="211" t="s">
        <v>784</v>
      </c>
      <c r="F546" s="211" t="s">
        <v>785</v>
      </c>
      <c r="G546" s="198"/>
      <c r="H546" s="198"/>
      <c r="I546" s="201"/>
      <c r="J546" s="212">
        <f>BK546</f>
        <v>0</v>
      </c>
      <c r="K546" s="198"/>
      <c r="L546" s="203"/>
      <c r="M546" s="204"/>
      <c r="N546" s="205"/>
      <c r="O546" s="205"/>
      <c r="P546" s="206">
        <f>SUM(P547:P622)</f>
        <v>0</v>
      </c>
      <c r="Q546" s="205"/>
      <c r="R546" s="206">
        <f>SUM(R547:R622)</f>
        <v>0.75688</v>
      </c>
      <c r="S546" s="205"/>
      <c r="T546" s="207">
        <f>SUM(T547:T622)</f>
        <v>0</v>
      </c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R546" s="208" t="s">
        <v>84</v>
      </c>
      <c r="AT546" s="209" t="s">
        <v>74</v>
      </c>
      <c r="AU546" s="209" t="s">
        <v>82</v>
      </c>
      <c r="AY546" s="208" t="s">
        <v>137</v>
      </c>
      <c r="BK546" s="210">
        <f>SUM(BK547:BK622)</f>
        <v>0</v>
      </c>
    </row>
    <row r="547" s="2" customFormat="1" ht="37.8" customHeight="1">
      <c r="A547" s="39"/>
      <c r="B547" s="40"/>
      <c r="C547" s="213" t="s">
        <v>786</v>
      </c>
      <c r="D547" s="213" t="s">
        <v>140</v>
      </c>
      <c r="E547" s="214" t="s">
        <v>787</v>
      </c>
      <c r="F547" s="215" t="s">
        <v>788</v>
      </c>
      <c r="G547" s="216" t="s">
        <v>469</v>
      </c>
      <c r="H547" s="217">
        <v>650</v>
      </c>
      <c r="I547" s="218"/>
      <c r="J547" s="219">
        <f>ROUND(I547*H547,2)</f>
        <v>0</v>
      </c>
      <c r="K547" s="215" t="s">
        <v>282</v>
      </c>
      <c r="L547" s="45"/>
      <c r="M547" s="220" t="s">
        <v>19</v>
      </c>
      <c r="N547" s="221" t="s">
        <v>46</v>
      </c>
      <c r="O547" s="85"/>
      <c r="P547" s="222">
        <f>O547*H547</f>
        <v>0</v>
      </c>
      <c r="Q547" s="222">
        <v>0</v>
      </c>
      <c r="R547" s="222">
        <f>Q547*H547</f>
        <v>0</v>
      </c>
      <c r="S547" s="222">
        <v>0</v>
      </c>
      <c r="T547" s="223">
        <f>S547*H547</f>
        <v>0</v>
      </c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R547" s="224" t="s">
        <v>189</v>
      </c>
      <c r="AT547" s="224" t="s">
        <v>140</v>
      </c>
      <c r="AU547" s="224" t="s">
        <v>84</v>
      </c>
      <c r="AY547" s="18" t="s">
        <v>137</v>
      </c>
      <c r="BE547" s="225">
        <f>IF(N547="základní",J547,0)</f>
        <v>0</v>
      </c>
      <c r="BF547" s="225">
        <f>IF(N547="snížená",J547,0)</f>
        <v>0</v>
      </c>
      <c r="BG547" s="225">
        <f>IF(N547="zákl. přenesená",J547,0)</f>
        <v>0</v>
      </c>
      <c r="BH547" s="225">
        <f>IF(N547="sníž. přenesená",J547,0)</f>
        <v>0</v>
      </c>
      <c r="BI547" s="225">
        <f>IF(N547="nulová",J547,0)</f>
        <v>0</v>
      </c>
      <c r="BJ547" s="18" t="s">
        <v>82</v>
      </c>
      <c r="BK547" s="225">
        <f>ROUND(I547*H547,2)</f>
        <v>0</v>
      </c>
      <c r="BL547" s="18" t="s">
        <v>189</v>
      </c>
      <c r="BM547" s="224" t="s">
        <v>789</v>
      </c>
    </row>
    <row r="548" s="2" customFormat="1">
      <c r="A548" s="39"/>
      <c r="B548" s="40"/>
      <c r="C548" s="41"/>
      <c r="D548" s="268" t="s">
        <v>284</v>
      </c>
      <c r="E548" s="41"/>
      <c r="F548" s="269" t="s">
        <v>790</v>
      </c>
      <c r="G548" s="41"/>
      <c r="H548" s="41"/>
      <c r="I548" s="228"/>
      <c r="J548" s="41"/>
      <c r="K548" s="41"/>
      <c r="L548" s="45"/>
      <c r="M548" s="229"/>
      <c r="N548" s="230"/>
      <c r="O548" s="85"/>
      <c r="P548" s="85"/>
      <c r="Q548" s="85"/>
      <c r="R548" s="85"/>
      <c r="S548" s="85"/>
      <c r="T548" s="86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T548" s="18" t="s">
        <v>284</v>
      </c>
      <c r="AU548" s="18" t="s">
        <v>84</v>
      </c>
    </row>
    <row r="549" s="2" customFormat="1" ht="21.75" customHeight="1">
      <c r="A549" s="39"/>
      <c r="B549" s="40"/>
      <c r="C549" s="270" t="s">
        <v>791</v>
      </c>
      <c r="D549" s="270" t="s">
        <v>286</v>
      </c>
      <c r="E549" s="271" t="s">
        <v>792</v>
      </c>
      <c r="F549" s="272" t="s">
        <v>793</v>
      </c>
      <c r="G549" s="273" t="s">
        <v>469</v>
      </c>
      <c r="H549" s="274">
        <v>378</v>
      </c>
      <c r="I549" s="275"/>
      <c r="J549" s="276">
        <f>ROUND(I549*H549,2)</f>
        <v>0</v>
      </c>
      <c r="K549" s="272" t="s">
        <v>282</v>
      </c>
      <c r="L549" s="277"/>
      <c r="M549" s="278" t="s">
        <v>19</v>
      </c>
      <c r="N549" s="279" t="s">
        <v>46</v>
      </c>
      <c r="O549" s="85"/>
      <c r="P549" s="222">
        <f>O549*H549</f>
        <v>0</v>
      </c>
      <c r="Q549" s="222">
        <v>0.00012999999999999999</v>
      </c>
      <c r="R549" s="222">
        <f>Q549*H549</f>
        <v>0.049139999999999996</v>
      </c>
      <c r="S549" s="222">
        <v>0</v>
      </c>
      <c r="T549" s="223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24" t="s">
        <v>289</v>
      </c>
      <c r="AT549" s="224" t="s">
        <v>286</v>
      </c>
      <c r="AU549" s="224" t="s">
        <v>84</v>
      </c>
      <c r="AY549" s="18" t="s">
        <v>137</v>
      </c>
      <c r="BE549" s="225">
        <f>IF(N549="základní",J549,0)</f>
        <v>0</v>
      </c>
      <c r="BF549" s="225">
        <f>IF(N549="snížená",J549,0)</f>
        <v>0</v>
      </c>
      <c r="BG549" s="225">
        <f>IF(N549="zákl. přenesená",J549,0)</f>
        <v>0</v>
      </c>
      <c r="BH549" s="225">
        <f>IF(N549="sníž. přenesená",J549,0)</f>
        <v>0</v>
      </c>
      <c r="BI549" s="225">
        <f>IF(N549="nulová",J549,0)</f>
        <v>0</v>
      </c>
      <c r="BJ549" s="18" t="s">
        <v>82</v>
      </c>
      <c r="BK549" s="225">
        <f>ROUND(I549*H549,2)</f>
        <v>0</v>
      </c>
      <c r="BL549" s="18" t="s">
        <v>189</v>
      </c>
      <c r="BM549" s="224" t="s">
        <v>794</v>
      </c>
    </row>
    <row r="550" s="13" customFormat="1">
      <c r="A550" s="13"/>
      <c r="B550" s="236"/>
      <c r="C550" s="237"/>
      <c r="D550" s="226" t="s">
        <v>228</v>
      </c>
      <c r="E550" s="238" t="s">
        <v>19</v>
      </c>
      <c r="F550" s="239" t="s">
        <v>1746</v>
      </c>
      <c r="G550" s="237"/>
      <c r="H550" s="238" t="s">
        <v>19</v>
      </c>
      <c r="I550" s="240"/>
      <c r="J550" s="237"/>
      <c r="K550" s="237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228</v>
      </c>
      <c r="AU550" s="245" t="s">
        <v>84</v>
      </c>
      <c r="AV550" s="13" t="s">
        <v>82</v>
      </c>
      <c r="AW550" s="13" t="s">
        <v>37</v>
      </c>
      <c r="AX550" s="13" t="s">
        <v>75</v>
      </c>
      <c r="AY550" s="245" t="s">
        <v>137</v>
      </c>
    </row>
    <row r="551" s="14" customFormat="1">
      <c r="A551" s="14"/>
      <c r="B551" s="246"/>
      <c r="C551" s="247"/>
      <c r="D551" s="226" t="s">
        <v>228</v>
      </c>
      <c r="E551" s="248" t="s">
        <v>19</v>
      </c>
      <c r="F551" s="249" t="s">
        <v>1780</v>
      </c>
      <c r="G551" s="247"/>
      <c r="H551" s="250">
        <v>222</v>
      </c>
      <c r="I551" s="251"/>
      <c r="J551" s="247"/>
      <c r="K551" s="247"/>
      <c r="L551" s="252"/>
      <c r="M551" s="253"/>
      <c r="N551" s="254"/>
      <c r="O551" s="254"/>
      <c r="P551" s="254"/>
      <c r="Q551" s="254"/>
      <c r="R551" s="254"/>
      <c r="S551" s="254"/>
      <c r="T551" s="25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6" t="s">
        <v>228</v>
      </c>
      <c r="AU551" s="256" t="s">
        <v>84</v>
      </c>
      <c r="AV551" s="14" t="s">
        <v>84</v>
      </c>
      <c r="AW551" s="14" t="s">
        <v>37</v>
      </c>
      <c r="AX551" s="14" t="s">
        <v>75</v>
      </c>
      <c r="AY551" s="256" t="s">
        <v>137</v>
      </c>
    </row>
    <row r="552" s="13" customFormat="1">
      <c r="A552" s="13"/>
      <c r="B552" s="236"/>
      <c r="C552" s="237"/>
      <c r="D552" s="226" t="s">
        <v>228</v>
      </c>
      <c r="E552" s="238" t="s">
        <v>19</v>
      </c>
      <c r="F552" s="239" t="s">
        <v>1745</v>
      </c>
      <c r="G552" s="237"/>
      <c r="H552" s="238" t="s">
        <v>19</v>
      </c>
      <c r="I552" s="240"/>
      <c r="J552" s="237"/>
      <c r="K552" s="237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228</v>
      </c>
      <c r="AU552" s="245" t="s">
        <v>84</v>
      </c>
      <c r="AV552" s="13" t="s">
        <v>82</v>
      </c>
      <c r="AW552" s="13" t="s">
        <v>37</v>
      </c>
      <c r="AX552" s="13" t="s">
        <v>75</v>
      </c>
      <c r="AY552" s="245" t="s">
        <v>137</v>
      </c>
    </row>
    <row r="553" s="14" customFormat="1">
      <c r="A553" s="14"/>
      <c r="B553" s="246"/>
      <c r="C553" s="247"/>
      <c r="D553" s="226" t="s">
        <v>228</v>
      </c>
      <c r="E553" s="248" t="s">
        <v>19</v>
      </c>
      <c r="F553" s="249" t="s">
        <v>1011</v>
      </c>
      <c r="G553" s="247"/>
      <c r="H553" s="250">
        <v>156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6" t="s">
        <v>228</v>
      </c>
      <c r="AU553" s="256" t="s">
        <v>84</v>
      </c>
      <c r="AV553" s="14" t="s">
        <v>84</v>
      </c>
      <c r="AW553" s="14" t="s">
        <v>37</v>
      </c>
      <c r="AX553" s="14" t="s">
        <v>75</v>
      </c>
      <c r="AY553" s="256" t="s">
        <v>137</v>
      </c>
    </row>
    <row r="554" s="15" customFormat="1">
      <c r="A554" s="15"/>
      <c r="B554" s="257"/>
      <c r="C554" s="258"/>
      <c r="D554" s="226" t="s">
        <v>228</v>
      </c>
      <c r="E554" s="259" t="s">
        <v>19</v>
      </c>
      <c r="F554" s="260" t="s">
        <v>237</v>
      </c>
      <c r="G554" s="258"/>
      <c r="H554" s="261">
        <v>378</v>
      </c>
      <c r="I554" s="262"/>
      <c r="J554" s="258"/>
      <c r="K554" s="258"/>
      <c r="L554" s="263"/>
      <c r="M554" s="264"/>
      <c r="N554" s="265"/>
      <c r="O554" s="265"/>
      <c r="P554" s="265"/>
      <c r="Q554" s="265"/>
      <c r="R554" s="265"/>
      <c r="S554" s="265"/>
      <c r="T554" s="266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67" t="s">
        <v>228</v>
      </c>
      <c r="AU554" s="267" t="s">
        <v>84</v>
      </c>
      <c r="AV554" s="15" t="s">
        <v>155</v>
      </c>
      <c r="AW554" s="15" t="s">
        <v>37</v>
      </c>
      <c r="AX554" s="15" t="s">
        <v>82</v>
      </c>
      <c r="AY554" s="267" t="s">
        <v>137</v>
      </c>
    </row>
    <row r="555" s="2" customFormat="1" ht="21.75" customHeight="1">
      <c r="A555" s="39"/>
      <c r="B555" s="40"/>
      <c r="C555" s="270" t="s">
        <v>797</v>
      </c>
      <c r="D555" s="270" t="s">
        <v>286</v>
      </c>
      <c r="E555" s="271" t="s">
        <v>798</v>
      </c>
      <c r="F555" s="272" t="s">
        <v>799</v>
      </c>
      <c r="G555" s="273" t="s">
        <v>469</v>
      </c>
      <c r="H555" s="274">
        <v>218</v>
      </c>
      <c r="I555" s="275"/>
      <c r="J555" s="276">
        <f>ROUND(I555*H555,2)</f>
        <v>0</v>
      </c>
      <c r="K555" s="272" t="s">
        <v>282</v>
      </c>
      <c r="L555" s="277"/>
      <c r="M555" s="278" t="s">
        <v>19</v>
      </c>
      <c r="N555" s="279" t="s">
        <v>46</v>
      </c>
      <c r="O555" s="85"/>
      <c r="P555" s="222">
        <f>O555*H555</f>
        <v>0</v>
      </c>
      <c r="Q555" s="222">
        <v>0.00018000000000000001</v>
      </c>
      <c r="R555" s="222">
        <f>Q555*H555</f>
        <v>0.039240000000000004</v>
      </c>
      <c r="S555" s="222">
        <v>0</v>
      </c>
      <c r="T555" s="223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24" t="s">
        <v>289</v>
      </c>
      <c r="AT555" s="224" t="s">
        <v>286</v>
      </c>
      <c r="AU555" s="224" t="s">
        <v>84</v>
      </c>
      <c r="AY555" s="18" t="s">
        <v>137</v>
      </c>
      <c r="BE555" s="225">
        <f>IF(N555="základní",J555,0)</f>
        <v>0</v>
      </c>
      <c r="BF555" s="225">
        <f>IF(N555="snížená",J555,0)</f>
        <v>0</v>
      </c>
      <c r="BG555" s="225">
        <f>IF(N555="zákl. přenesená",J555,0)</f>
        <v>0</v>
      </c>
      <c r="BH555" s="225">
        <f>IF(N555="sníž. přenesená",J555,0)</f>
        <v>0</v>
      </c>
      <c r="BI555" s="225">
        <f>IF(N555="nulová",J555,0)</f>
        <v>0</v>
      </c>
      <c r="BJ555" s="18" t="s">
        <v>82</v>
      </c>
      <c r="BK555" s="225">
        <f>ROUND(I555*H555,2)</f>
        <v>0</v>
      </c>
      <c r="BL555" s="18" t="s">
        <v>189</v>
      </c>
      <c r="BM555" s="224" t="s">
        <v>800</v>
      </c>
    </row>
    <row r="556" s="13" customFormat="1">
      <c r="A556" s="13"/>
      <c r="B556" s="236"/>
      <c r="C556" s="237"/>
      <c r="D556" s="226" t="s">
        <v>228</v>
      </c>
      <c r="E556" s="238" t="s">
        <v>19</v>
      </c>
      <c r="F556" s="239" t="s">
        <v>1746</v>
      </c>
      <c r="G556" s="237"/>
      <c r="H556" s="238" t="s">
        <v>19</v>
      </c>
      <c r="I556" s="240"/>
      <c r="J556" s="237"/>
      <c r="K556" s="237"/>
      <c r="L556" s="241"/>
      <c r="M556" s="242"/>
      <c r="N556" s="243"/>
      <c r="O556" s="243"/>
      <c r="P556" s="243"/>
      <c r="Q556" s="243"/>
      <c r="R556" s="243"/>
      <c r="S556" s="243"/>
      <c r="T556" s="244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45" t="s">
        <v>228</v>
      </c>
      <c r="AU556" s="245" t="s">
        <v>84</v>
      </c>
      <c r="AV556" s="13" t="s">
        <v>82</v>
      </c>
      <c r="AW556" s="13" t="s">
        <v>37</v>
      </c>
      <c r="AX556" s="13" t="s">
        <v>75</v>
      </c>
      <c r="AY556" s="245" t="s">
        <v>137</v>
      </c>
    </row>
    <row r="557" s="14" customFormat="1">
      <c r="A557" s="14"/>
      <c r="B557" s="246"/>
      <c r="C557" s="247"/>
      <c r="D557" s="226" t="s">
        <v>228</v>
      </c>
      <c r="E557" s="248" t="s">
        <v>19</v>
      </c>
      <c r="F557" s="249" t="s">
        <v>738</v>
      </c>
      <c r="G557" s="247"/>
      <c r="H557" s="250">
        <v>94</v>
      </c>
      <c r="I557" s="251"/>
      <c r="J557" s="247"/>
      <c r="K557" s="247"/>
      <c r="L557" s="252"/>
      <c r="M557" s="253"/>
      <c r="N557" s="254"/>
      <c r="O557" s="254"/>
      <c r="P557" s="254"/>
      <c r="Q557" s="254"/>
      <c r="R557" s="254"/>
      <c r="S557" s="254"/>
      <c r="T557" s="255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56" t="s">
        <v>228</v>
      </c>
      <c r="AU557" s="256" t="s">
        <v>84</v>
      </c>
      <c r="AV557" s="14" t="s">
        <v>84</v>
      </c>
      <c r="AW557" s="14" t="s">
        <v>37</v>
      </c>
      <c r="AX557" s="14" t="s">
        <v>75</v>
      </c>
      <c r="AY557" s="256" t="s">
        <v>137</v>
      </c>
    </row>
    <row r="558" s="13" customFormat="1">
      <c r="A558" s="13"/>
      <c r="B558" s="236"/>
      <c r="C558" s="237"/>
      <c r="D558" s="226" t="s">
        <v>228</v>
      </c>
      <c r="E558" s="238" t="s">
        <v>19</v>
      </c>
      <c r="F558" s="239" t="s">
        <v>1745</v>
      </c>
      <c r="G558" s="237"/>
      <c r="H558" s="238" t="s">
        <v>19</v>
      </c>
      <c r="I558" s="240"/>
      <c r="J558" s="237"/>
      <c r="K558" s="237"/>
      <c r="L558" s="241"/>
      <c r="M558" s="242"/>
      <c r="N558" s="243"/>
      <c r="O558" s="243"/>
      <c r="P558" s="243"/>
      <c r="Q558" s="243"/>
      <c r="R558" s="243"/>
      <c r="S558" s="243"/>
      <c r="T558" s="244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5" t="s">
        <v>228</v>
      </c>
      <c r="AU558" s="245" t="s">
        <v>84</v>
      </c>
      <c r="AV558" s="13" t="s">
        <v>82</v>
      </c>
      <c r="AW558" s="13" t="s">
        <v>37</v>
      </c>
      <c r="AX558" s="13" t="s">
        <v>75</v>
      </c>
      <c r="AY558" s="245" t="s">
        <v>137</v>
      </c>
    </row>
    <row r="559" s="14" customFormat="1">
      <c r="A559" s="14"/>
      <c r="B559" s="246"/>
      <c r="C559" s="247"/>
      <c r="D559" s="226" t="s">
        <v>228</v>
      </c>
      <c r="E559" s="248" t="s">
        <v>19</v>
      </c>
      <c r="F559" s="249" t="s">
        <v>801</v>
      </c>
      <c r="G559" s="247"/>
      <c r="H559" s="250">
        <v>124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6" t="s">
        <v>228</v>
      </c>
      <c r="AU559" s="256" t="s">
        <v>84</v>
      </c>
      <c r="AV559" s="14" t="s">
        <v>84</v>
      </c>
      <c r="AW559" s="14" t="s">
        <v>37</v>
      </c>
      <c r="AX559" s="14" t="s">
        <v>75</v>
      </c>
      <c r="AY559" s="256" t="s">
        <v>137</v>
      </c>
    </row>
    <row r="560" s="15" customFormat="1">
      <c r="A560" s="15"/>
      <c r="B560" s="257"/>
      <c r="C560" s="258"/>
      <c r="D560" s="226" t="s">
        <v>228</v>
      </c>
      <c r="E560" s="259" t="s">
        <v>19</v>
      </c>
      <c r="F560" s="260" t="s">
        <v>237</v>
      </c>
      <c r="G560" s="258"/>
      <c r="H560" s="261">
        <v>218</v>
      </c>
      <c r="I560" s="262"/>
      <c r="J560" s="258"/>
      <c r="K560" s="258"/>
      <c r="L560" s="263"/>
      <c r="M560" s="264"/>
      <c r="N560" s="265"/>
      <c r="O560" s="265"/>
      <c r="P560" s="265"/>
      <c r="Q560" s="265"/>
      <c r="R560" s="265"/>
      <c r="S560" s="265"/>
      <c r="T560" s="266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67" t="s">
        <v>228</v>
      </c>
      <c r="AU560" s="267" t="s">
        <v>84</v>
      </c>
      <c r="AV560" s="15" t="s">
        <v>155</v>
      </c>
      <c r="AW560" s="15" t="s">
        <v>37</v>
      </c>
      <c r="AX560" s="15" t="s">
        <v>82</v>
      </c>
      <c r="AY560" s="267" t="s">
        <v>137</v>
      </c>
    </row>
    <row r="561" s="2" customFormat="1" ht="21.75" customHeight="1">
      <c r="A561" s="39"/>
      <c r="B561" s="40"/>
      <c r="C561" s="270" t="s">
        <v>803</v>
      </c>
      <c r="D561" s="270" t="s">
        <v>286</v>
      </c>
      <c r="E561" s="271" t="s">
        <v>804</v>
      </c>
      <c r="F561" s="272" t="s">
        <v>805</v>
      </c>
      <c r="G561" s="273" t="s">
        <v>469</v>
      </c>
      <c r="H561" s="274">
        <v>54</v>
      </c>
      <c r="I561" s="275"/>
      <c r="J561" s="276">
        <f>ROUND(I561*H561,2)</f>
        <v>0</v>
      </c>
      <c r="K561" s="272" t="s">
        <v>282</v>
      </c>
      <c r="L561" s="277"/>
      <c r="M561" s="278" t="s">
        <v>19</v>
      </c>
      <c r="N561" s="279" t="s">
        <v>46</v>
      </c>
      <c r="O561" s="85"/>
      <c r="P561" s="222">
        <f>O561*H561</f>
        <v>0</v>
      </c>
      <c r="Q561" s="222">
        <v>0.00038999999999999999</v>
      </c>
      <c r="R561" s="222">
        <f>Q561*H561</f>
        <v>0.021059999999999999</v>
      </c>
      <c r="S561" s="222">
        <v>0</v>
      </c>
      <c r="T561" s="223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24" t="s">
        <v>289</v>
      </c>
      <c r="AT561" s="224" t="s">
        <v>286</v>
      </c>
      <c r="AU561" s="224" t="s">
        <v>84</v>
      </c>
      <c r="AY561" s="18" t="s">
        <v>137</v>
      </c>
      <c r="BE561" s="225">
        <f>IF(N561="základní",J561,0)</f>
        <v>0</v>
      </c>
      <c r="BF561" s="225">
        <f>IF(N561="snížená",J561,0)</f>
        <v>0</v>
      </c>
      <c r="BG561" s="225">
        <f>IF(N561="zákl. přenesená",J561,0)</f>
        <v>0</v>
      </c>
      <c r="BH561" s="225">
        <f>IF(N561="sníž. přenesená",J561,0)</f>
        <v>0</v>
      </c>
      <c r="BI561" s="225">
        <f>IF(N561="nulová",J561,0)</f>
        <v>0</v>
      </c>
      <c r="BJ561" s="18" t="s">
        <v>82</v>
      </c>
      <c r="BK561" s="225">
        <f>ROUND(I561*H561,2)</f>
        <v>0</v>
      </c>
      <c r="BL561" s="18" t="s">
        <v>189</v>
      </c>
      <c r="BM561" s="224" t="s">
        <v>806</v>
      </c>
    </row>
    <row r="562" s="13" customFormat="1">
      <c r="A562" s="13"/>
      <c r="B562" s="236"/>
      <c r="C562" s="237"/>
      <c r="D562" s="226" t="s">
        <v>228</v>
      </c>
      <c r="E562" s="238" t="s">
        <v>19</v>
      </c>
      <c r="F562" s="239" t="s">
        <v>1746</v>
      </c>
      <c r="G562" s="237"/>
      <c r="H562" s="238" t="s">
        <v>19</v>
      </c>
      <c r="I562" s="240"/>
      <c r="J562" s="237"/>
      <c r="K562" s="237"/>
      <c r="L562" s="241"/>
      <c r="M562" s="242"/>
      <c r="N562" s="243"/>
      <c r="O562" s="243"/>
      <c r="P562" s="243"/>
      <c r="Q562" s="243"/>
      <c r="R562" s="243"/>
      <c r="S562" s="243"/>
      <c r="T562" s="244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45" t="s">
        <v>228</v>
      </c>
      <c r="AU562" s="245" t="s">
        <v>84</v>
      </c>
      <c r="AV562" s="13" t="s">
        <v>82</v>
      </c>
      <c r="AW562" s="13" t="s">
        <v>37</v>
      </c>
      <c r="AX562" s="13" t="s">
        <v>75</v>
      </c>
      <c r="AY562" s="245" t="s">
        <v>137</v>
      </c>
    </row>
    <row r="563" s="14" customFormat="1">
      <c r="A563" s="14"/>
      <c r="B563" s="246"/>
      <c r="C563" s="247"/>
      <c r="D563" s="226" t="s">
        <v>228</v>
      </c>
      <c r="E563" s="248" t="s">
        <v>19</v>
      </c>
      <c r="F563" s="249" t="s">
        <v>289</v>
      </c>
      <c r="G563" s="247"/>
      <c r="H563" s="250">
        <v>32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6" t="s">
        <v>228</v>
      </c>
      <c r="AU563" s="256" t="s">
        <v>84</v>
      </c>
      <c r="AV563" s="14" t="s">
        <v>84</v>
      </c>
      <c r="AW563" s="14" t="s">
        <v>37</v>
      </c>
      <c r="AX563" s="14" t="s">
        <v>75</v>
      </c>
      <c r="AY563" s="256" t="s">
        <v>137</v>
      </c>
    </row>
    <row r="564" s="13" customFormat="1">
      <c r="A564" s="13"/>
      <c r="B564" s="236"/>
      <c r="C564" s="237"/>
      <c r="D564" s="226" t="s">
        <v>228</v>
      </c>
      <c r="E564" s="238" t="s">
        <v>19</v>
      </c>
      <c r="F564" s="239" t="s">
        <v>1745</v>
      </c>
      <c r="G564" s="237"/>
      <c r="H564" s="238" t="s">
        <v>19</v>
      </c>
      <c r="I564" s="240"/>
      <c r="J564" s="237"/>
      <c r="K564" s="237"/>
      <c r="L564" s="241"/>
      <c r="M564" s="242"/>
      <c r="N564" s="243"/>
      <c r="O564" s="243"/>
      <c r="P564" s="243"/>
      <c r="Q564" s="243"/>
      <c r="R564" s="243"/>
      <c r="S564" s="243"/>
      <c r="T564" s="244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5" t="s">
        <v>228</v>
      </c>
      <c r="AU564" s="245" t="s">
        <v>84</v>
      </c>
      <c r="AV564" s="13" t="s">
        <v>82</v>
      </c>
      <c r="AW564" s="13" t="s">
        <v>37</v>
      </c>
      <c r="AX564" s="13" t="s">
        <v>75</v>
      </c>
      <c r="AY564" s="245" t="s">
        <v>137</v>
      </c>
    </row>
    <row r="565" s="14" customFormat="1">
      <c r="A565" s="14"/>
      <c r="B565" s="246"/>
      <c r="C565" s="247"/>
      <c r="D565" s="226" t="s">
        <v>228</v>
      </c>
      <c r="E565" s="248" t="s">
        <v>19</v>
      </c>
      <c r="F565" s="249" t="s">
        <v>330</v>
      </c>
      <c r="G565" s="247"/>
      <c r="H565" s="250">
        <v>22</v>
      </c>
      <c r="I565" s="251"/>
      <c r="J565" s="247"/>
      <c r="K565" s="247"/>
      <c r="L565" s="252"/>
      <c r="M565" s="253"/>
      <c r="N565" s="254"/>
      <c r="O565" s="254"/>
      <c r="P565" s="254"/>
      <c r="Q565" s="254"/>
      <c r="R565" s="254"/>
      <c r="S565" s="254"/>
      <c r="T565" s="255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56" t="s">
        <v>228</v>
      </c>
      <c r="AU565" s="256" t="s">
        <v>84</v>
      </c>
      <c r="AV565" s="14" t="s">
        <v>84</v>
      </c>
      <c r="AW565" s="14" t="s">
        <v>37</v>
      </c>
      <c r="AX565" s="14" t="s">
        <v>75</v>
      </c>
      <c r="AY565" s="256" t="s">
        <v>137</v>
      </c>
    </row>
    <row r="566" s="15" customFormat="1">
      <c r="A566" s="15"/>
      <c r="B566" s="257"/>
      <c r="C566" s="258"/>
      <c r="D566" s="226" t="s">
        <v>228</v>
      </c>
      <c r="E566" s="259" t="s">
        <v>19</v>
      </c>
      <c r="F566" s="260" t="s">
        <v>237</v>
      </c>
      <c r="G566" s="258"/>
      <c r="H566" s="261">
        <v>54</v>
      </c>
      <c r="I566" s="262"/>
      <c r="J566" s="258"/>
      <c r="K566" s="258"/>
      <c r="L566" s="263"/>
      <c r="M566" s="264"/>
      <c r="N566" s="265"/>
      <c r="O566" s="265"/>
      <c r="P566" s="265"/>
      <c r="Q566" s="265"/>
      <c r="R566" s="265"/>
      <c r="S566" s="265"/>
      <c r="T566" s="266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67" t="s">
        <v>228</v>
      </c>
      <c r="AU566" s="267" t="s">
        <v>84</v>
      </c>
      <c r="AV566" s="15" t="s">
        <v>155</v>
      </c>
      <c r="AW566" s="15" t="s">
        <v>37</v>
      </c>
      <c r="AX566" s="15" t="s">
        <v>82</v>
      </c>
      <c r="AY566" s="267" t="s">
        <v>137</v>
      </c>
    </row>
    <row r="567" s="2" customFormat="1" ht="49.05" customHeight="1">
      <c r="A567" s="39"/>
      <c r="B567" s="40"/>
      <c r="C567" s="213" t="s">
        <v>811</v>
      </c>
      <c r="D567" s="213" t="s">
        <v>140</v>
      </c>
      <c r="E567" s="214" t="s">
        <v>812</v>
      </c>
      <c r="F567" s="215" t="s">
        <v>813</v>
      </c>
      <c r="G567" s="216" t="s">
        <v>226</v>
      </c>
      <c r="H567" s="217">
        <v>46</v>
      </c>
      <c r="I567" s="218"/>
      <c r="J567" s="219">
        <f>ROUND(I567*H567,2)</f>
        <v>0</v>
      </c>
      <c r="K567" s="215" t="s">
        <v>282</v>
      </c>
      <c r="L567" s="45"/>
      <c r="M567" s="220" t="s">
        <v>19</v>
      </c>
      <c r="N567" s="221" t="s">
        <v>46</v>
      </c>
      <c r="O567" s="85"/>
      <c r="P567" s="222">
        <f>O567*H567</f>
        <v>0</v>
      </c>
      <c r="Q567" s="222">
        <v>0</v>
      </c>
      <c r="R567" s="222">
        <f>Q567*H567</f>
        <v>0</v>
      </c>
      <c r="S567" s="222">
        <v>0</v>
      </c>
      <c r="T567" s="223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24" t="s">
        <v>189</v>
      </c>
      <c r="AT567" s="224" t="s">
        <v>140</v>
      </c>
      <c r="AU567" s="224" t="s">
        <v>84</v>
      </c>
      <c r="AY567" s="18" t="s">
        <v>137</v>
      </c>
      <c r="BE567" s="225">
        <f>IF(N567="základní",J567,0)</f>
        <v>0</v>
      </c>
      <c r="BF567" s="225">
        <f>IF(N567="snížená",J567,0)</f>
        <v>0</v>
      </c>
      <c r="BG567" s="225">
        <f>IF(N567="zákl. přenesená",J567,0)</f>
        <v>0</v>
      </c>
      <c r="BH567" s="225">
        <f>IF(N567="sníž. přenesená",J567,0)</f>
        <v>0</v>
      </c>
      <c r="BI567" s="225">
        <f>IF(N567="nulová",J567,0)</f>
        <v>0</v>
      </c>
      <c r="BJ567" s="18" t="s">
        <v>82</v>
      </c>
      <c r="BK567" s="225">
        <f>ROUND(I567*H567,2)</f>
        <v>0</v>
      </c>
      <c r="BL567" s="18" t="s">
        <v>189</v>
      </c>
      <c r="BM567" s="224" t="s">
        <v>814</v>
      </c>
    </row>
    <row r="568" s="2" customFormat="1">
      <c r="A568" s="39"/>
      <c r="B568" s="40"/>
      <c r="C568" s="41"/>
      <c r="D568" s="268" t="s">
        <v>284</v>
      </c>
      <c r="E568" s="41"/>
      <c r="F568" s="269" t="s">
        <v>815</v>
      </c>
      <c r="G568" s="41"/>
      <c r="H568" s="41"/>
      <c r="I568" s="228"/>
      <c r="J568" s="41"/>
      <c r="K568" s="41"/>
      <c r="L568" s="45"/>
      <c r="M568" s="229"/>
      <c r="N568" s="230"/>
      <c r="O568" s="85"/>
      <c r="P568" s="85"/>
      <c r="Q568" s="85"/>
      <c r="R568" s="85"/>
      <c r="S568" s="85"/>
      <c r="T568" s="86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284</v>
      </c>
      <c r="AU568" s="18" t="s">
        <v>84</v>
      </c>
    </row>
    <row r="569" s="2" customFormat="1" ht="24.15" customHeight="1">
      <c r="A569" s="39"/>
      <c r="B569" s="40"/>
      <c r="C569" s="270" t="s">
        <v>816</v>
      </c>
      <c r="D569" s="270" t="s">
        <v>286</v>
      </c>
      <c r="E569" s="271" t="s">
        <v>817</v>
      </c>
      <c r="F569" s="272" t="s">
        <v>818</v>
      </c>
      <c r="G569" s="273" t="s">
        <v>226</v>
      </c>
      <c r="H569" s="274">
        <v>46</v>
      </c>
      <c r="I569" s="275"/>
      <c r="J569" s="276">
        <f>ROUND(I569*H569,2)</f>
        <v>0</v>
      </c>
      <c r="K569" s="272" t="s">
        <v>282</v>
      </c>
      <c r="L569" s="277"/>
      <c r="M569" s="278" t="s">
        <v>19</v>
      </c>
      <c r="N569" s="279" t="s">
        <v>46</v>
      </c>
      <c r="O569" s="85"/>
      <c r="P569" s="222">
        <f>O569*H569</f>
        <v>0</v>
      </c>
      <c r="Q569" s="222">
        <v>5.0000000000000002E-05</v>
      </c>
      <c r="R569" s="222">
        <f>Q569*H569</f>
        <v>0.0023</v>
      </c>
      <c r="S569" s="222">
        <v>0</v>
      </c>
      <c r="T569" s="223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24" t="s">
        <v>289</v>
      </c>
      <c r="AT569" s="224" t="s">
        <v>286</v>
      </c>
      <c r="AU569" s="224" t="s">
        <v>84</v>
      </c>
      <c r="AY569" s="18" t="s">
        <v>137</v>
      </c>
      <c r="BE569" s="225">
        <f>IF(N569="základní",J569,0)</f>
        <v>0</v>
      </c>
      <c r="BF569" s="225">
        <f>IF(N569="snížená",J569,0)</f>
        <v>0</v>
      </c>
      <c r="BG569" s="225">
        <f>IF(N569="zákl. přenesená",J569,0)</f>
        <v>0</v>
      </c>
      <c r="BH569" s="225">
        <f>IF(N569="sníž. přenesená",J569,0)</f>
        <v>0</v>
      </c>
      <c r="BI569" s="225">
        <f>IF(N569="nulová",J569,0)</f>
        <v>0</v>
      </c>
      <c r="BJ569" s="18" t="s">
        <v>82</v>
      </c>
      <c r="BK569" s="225">
        <f>ROUND(I569*H569,2)</f>
        <v>0</v>
      </c>
      <c r="BL569" s="18" t="s">
        <v>189</v>
      </c>
      <c r="BM569" s="224" t="s">
        <v>819</v>
      </c>
    </row>
    <row r="570" s="13" customFormat="1">
      <c r="A570" s="13"/>
      <c r="B570" s="236"/>
      <c r="C570" s="237"/>
      <c r="D570" s="226" t="s">
        <v>228</v>
      </c>
      <c r="E570" s="238" t="s">
        <v>19</v>
      </c>
      <c r="F570" s="239" t="s">
        <v>1746</v>
      </c>
      <c r="G570" s="237"/>
      <c r="H570" s="238" t="s">
        <v>19</v>
      </c>
      <c r="I570" s="240"/>
      <c r="J570" s="237"/>
      <c r="K570" s="237"/>
      <c r="L570" s="241"/>
      <c r="M570" s="242"/>
      <c r="N570" s="243"/>
      <c r="O570" s="243"/>
      <c r="P570" s="243"/>
      <c r="Q570" s="243"/>
      <c r="R570" s="243"/>
      <c r="S570" s="243"/>
      <c r="T570" s="244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5" t="s">
        <v>228</v>
      </c>
      <c r="AU570" s="245" t="s">
        <v>84</v>
      </c>
      <c r="AV570" s="13" t="s">
        <v>82</v>
      </c>
      <c r="AW570" s="13" t="s">
        <v>37</v>
      </c>
      <c r="AX570" s="13" t="s">
        <v>75</v>
      </c>
      <c r="AY570" s="245" t="s">
        <v>137</v>
      </c>
    </row>
    <row r="571" s="14" customFormat="1">
      <c r="A571" s="14"/>
      <c r="B571" s="246"/>
      <c r="C571" s="247"/>
      <c r="D571" s="226" t="s">
        <v>228</v>
      </c>
      <c r="E571" s="248" t="s">
        <v>19</v>
      </c>
      <c r="F571" s="249" t="s">
        <v>368</v>
      </c>
      <c r="G571" s="247"/>
      <c r="H571" s="250">
        <v>28</v>
      </c>
      <c r="I571" s="251"/>
      <c r="J571" s="247"/>
      <c r="K571" s="247"/>
      <c r="L571" s="252"/>
      <c r="M571" s="253"/>
      <c r="N571" s="254"/>
      <c r="O571" s="254"/>
      <c r="P571" s="254"/>
      <c r="Q571" s="254"/>
      <c r="R571" s="254"/>
      <c r="S571" s="254"/>
      <c r="T571" s="255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6" t="s">
        <v>228</v>
      </c>
      <c r="AU571" s="256" t="s">
        <v>84</v>
      </c>
      <c r="AV571" s="14" t="s">
        <v>84</v>
      </c>
      <c r="AW571" s="14" t="s">
        <v>37</v>
      </c>
      <c r="AX571" s="14" t="s">
        <v>75</v>
      </c>
      <c r="AY571" s="256" t="s">
        <v>137</v>
      </c>
    </row>
    <row r="572" s="13" customFormat="1">
      <c r="A572" s="13"/>
      <c r="B572" s="236"/>
      <c r="C572" s="237"/>
      <c r="D572" s="226" t="s">
        <v>228</v>
      </c>
      <c r="E572" s="238" t="s">
        <v>19</v>
      </c>
      <c r="F572" s="239" t="s">
        <v>1745</v>
      </c>
      <c r="G572" s="237"/>
      <c r="H572" s="238" t="s">
        <v>19</v>
      </c>
      <c r="I572" s="240"/>
      <c r="J572" s="237"/>
      <c r="K572" s="237"/>
      <c r="L572" s="241"/>
      <c r="M572" s="242"/>
      <c r="N572" s="243"/>
      <c r="O572" s="243"/>
      <c r="P572" s="243"/>
      <c r="Q572" s="243"/>
      <c r="R572" s="243"/>
      <c r="S572" s="243"/>
      <c r="T572" s="244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5" t="s">
        <v>228</v>
      </c>
      <c r="AU572" s="245" t="s">
        <v>84</v>
      </c>
      <c r="AV572" s="13" t="s">
        <v>82</v>
      </c>
      <c r="AW572" s="13" t="s">
        <v>37</v>
      </c>
      <c r="AX572" s="13" t="s">
        <v>75</v>
      </c>
      <c r="AY572" s="245" t="s">
        <v>137</v>
      </c>
    </row>
    <row r="573" s="14" customFormat="1">
      <c r="A573" s="14"/>
      <c r="B573" s="246"/>
      <c r="C573" s="247"/>
      <c r="D573" s="226" t="s">
        <v>228</v>
      </c>
      <c r="E573" s="248" t="s">
        <v>19</v>
      </c>
      <c r="F573" s="249" t="s">
        <v>314</v>
      </c>
      <c r="G573" s="247"/>
      <c r="H573" s="250">
        <v>18</v>
      </c>
      <c r="I573" s="251"/>
      <c r="J573" s="247"/>
      <c r="K573" s="247"/>
      <c r="L573" s="252"/>
      <c r="M573" s="253"/>
      <c r="N573" s="254"/>
      <c r="O573" s="254"/>
      <c r="P573" s="254"/>
      <c r="Q573" s="254"/>
      <c r="R573" s="254"/>
      <c r="S573" s="254"/>
      <c r="T573" s="255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6" t="s">
        <v>228</v>
      </c>
      <c r="AU573" s="256" t="s">
        <v>84</v>
      </c>
      <c r="AV573" s="14" t="s">
        <v>84</v>
      </c>
      <c r="AW573" s="14" t="s">
        <v>37</v>
      </c>
      <c r="AX573" s="14" t="s">
        <v>75</v>
      </c>
      <c r="AY573" s="256" t="s">
        <v>137</v>
      </c>
    </row>
    <row r="574" s="15" customFormat="1">
      <c r="A574" s="15"/>
      <c r="B574" s="257"/>
      <c r="C574" s="258"/>
      <c r="D574" s="226" t="s">
        <v>228</v>
      </c>
      <c r="E574" s="259" t="s">
        <v>19</v>
      </c>
      <c r="F574" s="260" t="s">
        <v>237</v>
      </c>
      <c r="G574" s="258"/>
      <c r="H574" s="261">
        <v>46</v>
      </c>
      <c r="I574" s="262"/>
      <c r="J574" s="258"/>
      <c r="K574" s="258"/>
      <c r="L574" s="263"/>
      <c r="M574" s="264"/>
      <c r="N574" s="265"/>
      <c r="O574" s="265"/>
      <c r="P574" s="265"/>
      <c r="Q574" s="265"/>
      <c r="R574" s="265"/>
      <c r="S574" s="265"/>
      <c r="T574" s="266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67" t="s">
        <v>228</v>
      </c>
      <c r="AU574" s="267" t="s">
        <v>84</v>
      </c>
      <c r="AV574" s="15" t="s">
        <v>155</v>
      </c>
      <c r="AW574" s="15" t="s">
        <v>37</v>
      </c>
      <c r="AX574" s="15" t="s">
        <v>82</v>
      </c>
      <c r="AY574" s="267" t="s">
        <v>137</v>
      </c>
    </row>
    <row r="575" s="2" customFormat="1" ht="44.25" customHeight="1">
      <c r="A575" s="39"/>
      <c r="B575" s="40"/>
      <c r="C575" s="213" t="s">
        <v>820</v>
      </c>
      <c r="D575" s="213" t="s">
        <v>140</v>
      </c>
      <c r="E575" s="214" t="s">
        <v>821</v>
      </c>
      <c r="F575" s="215" t="s">
        <v>822</v>
      </c>
      <c r="G575" s="216" t="s">
        <v>226</v>
      </c>
      <c r="H575" s="217">
        <v>108</v>
      </c>
      <c r="I575" s="218"/>
      <c r="J575" s="219">
        <f>ROUND(I575*H575,2)</f>
        <v>0</v>
      </c>
      <c r="K575" s="215" t="s">
        <v>282</v>
      </c>
      <c r="L575" s="45"/>
      <c r="M575" s="220" t="s">
        <v>19</v>
      </c>
      <c r="N575" s="221" t="s">
        <v>46</v>
      </c>
      <c r="O575" s="85"/>
      <c r="P575" s="222">
        <f>O575*H575</f>
        <v>0</v>
      </c>
      <c r="Q575" s="222">
        <v>0</v>
      </c>
      <c r="R575" s="222">
        <f>Q575*H575</f>
        <v>0</v>
      </c>
      <c r="S575" s="222">
        <v>0</v>
      </c>
      <c r="T575" s="223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24" t="s">
        <v>189</v>
      </c>
      <c r="AT575" s="224" t="s">
        <v>140</v>
      </c>
      <c r="AU575" s="224" t="s">
        <v>84</v>
      </c>
      <c r="AY575" s="18" t="s">
        <v>137</v>
      </c>
      <c r="BE575" s="225">
        <f>IF(N575="základní",J575,0)</f>
        <v>0</v>
      </c>
      <c r="BF575" s="225">
        <f>IF(N575="snížená",J575,0)</f>
        <v>0</v>
      </c>
      <c r="BG575" s="225">
        <f>IF(N575="zákl. přenesená",J575,0)</f>
        <v>0</v>
      </c>
      <c r="BH575" s="225">
        <f>IF(N575="sníž. přenesená",J575,0)</f>
        <v>0</v>
      </c>
      <c r="BI575" s="225">
        <f>IF(N575="nulová",J575,0)</f>
        <v>0</v>
      </c>
      <c r="BJ575" s="18" t="s">
        <v>82</v>
      </c>
      <c r="BK575" s="225">
        <f>ROUND(I575*H575,2)</f>
        <v>0</v>
      </c>
      <c r="BL575" s="18" t="s">
        <v>189</v>
      </c>
      <c r="BM575" s="224" t="s">
        <v>823</v>
      </c>
    </row>
    <row r="576" s="2" customFormat="1">
      <c r="A576" s="39"/>
      <c r="B576" s="40"/>
      <c r="C576" s="41"/>
      <c r="D576" s="268" t="s">
        <v>284</v>
      </c>
      <c r="E576" s="41"/>
      <c r="F576" s="269" t="s">
        <v>824</v>
      </c>
      <c r="G576" s="41"/>
      <c r="H576" s="41"/>
      <c r="I576" s="228"/>
      <c r="J576" s="41"/>
      <c r="K576" s="41"/>
      <c r="L576" s="45"/>
      <c r="M576" s="229"/>
      <c r="N576" s="230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284</v>
      </c>
      <c r="AU576" s="18" t="s">
        <v>84</v>
      </c>
    </row>
    <row r="577" s="2" customFormat="1" ht="24.15" customHeight="1">
      <c r="A577" s="39"/>
      <c r="B577" s="40"/>
      <c r="C577" s="270" t="s">
        <v>825</v>
      </c>
      <c r="D577" s="270" t="s">
        <v>286</v>
      </c>
      <c r="E577" s="271" t="s">
        <v>826</v>
      </c>
      <c r="F577" s="272" t="s">
        <v>827</v>
      </c>
      <c r="G577" s="273" t="s">
        <v>226</v>
      </c>
      <c r="H577" s="274">
        <v>108</v>
      </c>
      <c r="I577" s="275"/>
      <c r="J577" s="276">
        <f>ROUND(I577*H577,2)</f>
        <v>0</v>
      </c>
      <c r="K577" s="272" t="s">
        <v>282</v>
      </c>
      <c r="L577" s="277"/>
      <c r="M577" s="278" t="s">
        <v>19</v>
      </c>
      <c r="N577" s="279" t="s">
        <v>46</v>
      </c>
      <c r="O577" s="85"/>
      <c r="P577" s="222">
        <f>O577*H577</f>
        <v>0</v>
      </c>
      <c r="Q577" s="222">
        <v>5.0000000000000002E-05</v>
      </c>
      <c r="R577" s="222">
        <f>Q577*H577</f>
        <v>0.0054000000000000003</v>
      </c>
      <c r="S577" s="222">
        <v>0</v>
      </c>
      <c r="T577" s="223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24" t="s">
        <v>289</v>
      </c>
      <c r="AT577" s="224" t="s">
        <v>286</v>
      </c>
      <c r="AU577" s="224" t="s">
        <v>84</v>
      </c>
      <c r="AY577" s="18" t="s">
        <v>137</v>
      </c>
      <c r="BE577" s="225">
        <f>IF(N577="základní",J577,0)</f>
        <v>0</v>
      </c>
      <c r="BF577" s="225">
        <f>IF(N577="snížená",J577,0)</f>
        <v>0</v>
      </c>
      <c r="BG577" s="225">
        <f>IF(N577="zákl. přenesená",J577,0)</f>
        <v>0</v>
      </c>
      <c r="BH577" s="225">
        <f>IF(N577="sníž. přenesená",J577,0)</f>
        <v>0</v>
      </c>
      <c r="BI577" s="225">
        <f>IF(N577="nulová",J577,0)</f>
        <v>0</v>
      </c>
      <c r="BJ577" s="18" t="s">
        <v>82</v>
      </c>
      <c r="BK577" s="225">
        <f>ROUND(I577*H577,2)</f>
        <v>0</v>
      </c>
      <c r="BL577" s="18" t="s">
        <v>189</v>
      </c>
      <c r="BM577" s="224" t="s">
        <v>828</v>
      </c>
    </row>
    <row r="578" s="13" customFormat="1">
      <c r="A578" s="13"/>
      <c r="B578" s="236"/>
      <c r="C578" s="237"/>
      <c r="D578" s="226" t="s">
        <v>228</v>
      </c>
      <c r="E578" s="238" t="s">
        <v>19</v>
      </c>
      <c r="F578" s="239" t="s">
        <v>1746</v>
      </c>
      <c r="G578" s="237"/>
      <c r="H578" s="238" t="s">
        <v>19</v>
      </c>
      <c r="I578" s="240"/>
      <c r="J578" s="237"/>
      <c r="K578" s="237"/>
      <c r="L578" s="241"/>
      <c r="M578" s="242"/>
      <c r="N578" s="243"/>
      <c r="O578" s="243"/>
      <c r="P578" s="243"/>
      <c r="Q578" s="243"/>
      <c r="R578" s="243"/>
      <c r="S578" s="243"/>
      <c r="T578" s="244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5" t="s">
        <v>228</v>
      </c>
      <c r="AU578" s="245" t="s">
        <v>84</v>
      </c>
      <c r="AV578" s="13" t="s">
        <v>82</v>
      </c>
      <c r="AW578" s="13" t="s">
        <v>37</v>
      </c>
      <c r="AX578" s="13" t="s">
        <v>75</v>
      </c>
      <c r="AY578" s="245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1781</v>
      </c>
      <c r="G579" s="247"/>
      <c r="H579" s="250">
        <v>65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3" customFormat="1">
      <c r="A580" s="13"/>
      <c r="B580" s="236"/>
      <c r="C580" s="237"/>
      <c r="D580" s="226" t="s">
        <v>228</v>
      </c>
      <c r="E580" s="238" t="s">
        <v>19</v>
      </c>
      <c r="F580" s="239" t="s">
        <v>1745</v>
      </c>
      <c r="G580" s="237"/>
      <c r="H580" s="238" t="s">
        <v>19</v>
      </c>
      <c r="I580" s="240"/>
      <c r="J580" s="237"/>
      <c r="K580" s="237"/>
      <c r="L580" s="241"/>
      <c r="M580" s="242"/>
      <c r="N580" s="243"/>
      <c r="O580" s="243"/>
      <c r="P580" s="243"/>
      <c r="Q580" s="243"/>
      <c r="R580" s="243"/>
      <c r="S580" s="243"/>
      <c r="T580" s="244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45" t="s">
        <v>228</v>
      </c>
      <c r="AU580" s="245" t="s">
        <v>84</v>
      </c>
      <c r="AV580" s="13" t="s">
        <v>82</v>
      </c>
      <c r="AW580" s="13" t="s">
        <v>37</v>
      </c>
      <c r="AX580" s="13" t="s">
        <v>75</v>
      </c>
      <c r="AY580" s="245" t="s">
        <v>137</v>
      </c>
    </row>
    <row r="581" s="14" customFormat="1">
      <c r="A581" s="14"/>
      <c r="B581" s="246"/>
      <c r="C581" s="247"/>
      <c r="D581" s="226" t="s">
        <v>228</v>
      </c>
      <c r="E581" s="248" t="s">
        <v>19</v>
      </c>
      <c r="F581" s="249" t="s">
        <v>1782</v>
      </c>
      <c r="G581" s="247"/>
      <c r="H581" s="250">
        <v>43</v>
      </c>
      <c r="I581" s="251"/>
      <c r="J581" s="247"/>
      <c r="K581" s="247"/>
      <c r="L581" s="252"/>
      <c r="M581" s="253"/>
      <c r="N581" s="254"/>
      <c r="O581" s="254"/>
      <c r="P581" s="254"/>
      <c r="Q581" s="254"/>
      <c r="R581" s="254"/>
      <c r="S581" s="254"/>
      <c r="T581" s="255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56" t="s">
        <v>228</v>
      </c>
      <c r="AU581" s="256" t="s">
        <v>84</v>
      </c>
      <c r="AV581" s="14" t="s">
        <v>84</v>
      </c>
      <c r="AW581" s="14" t="s">
        <v>37</v>
      </c>
      <c r="AX581" s="14" t="s">
        <v>75</v>
      </c>
      <c r="AY581" s="256" t="s">
        <v>137</v>
      </c>
    </row>
    <row r="582" s="15" customFormat="1">
      <c r="A582" s="15"/>
      <c r="B582" s="257"/>
      <c r="C582" s="258"/>
      <c r="D582" s="226" t="s">
        <v>228</v>
      </c>
      <c r="E582" s="259" t="s">
        <v>19</v>
      </c>
      <c r="F582" s="260" t="s">
        <v>237</v>
      </c>
      <c r="G582" s="258"/>
      <c r="H582" s="261">
        <v>108</v>
      </c>
      <c r="I582" s="262"/>
      <c r="J582" s="258"/>
      <c r="K582" s="258"/>
      <c r="L582" s="263"/>
      <c r="M582" s="264"/>
      <c r="N582" s="265"/>
      <c r="O582" s="265"/>
      <c r="P582" s="265"/>
      <c r="Q582" s="265"/>
      <c r="R582" s="265"/>
      <c r="S582" s="265"/>
      <c r="T582" s="266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T582" s="267" t="s">
        <v>228</v>
      </c>
      <c r="AU582" s="267" t="s">
        <v>84</v>
      </c>
      <c r="AV582" s="15" t="s">
        <v>155</v>
      </c>
      <c r="AW582" s="15" t="s">
        <v>37</v>
      </c>
      <c r="AX582" s="15" t="s">
        <v>82</v>
      </c>
      <c r="AY582" s="267" t="s">
        <v>137</v>
      </c>
    </row>
    <row r="583" s="2" customFormat="1" ht="37.8" customHeight="1">
      <c r="A583" s="39"/>
      <c r="B583" s="40"/>
      <c r="C583" s="213" t="s">
        <v>705</v>
      </c>
      <c r="D583" s="213" t="s">
        <v>140</v>
      </c>
      <c r="E583" s="214" t="s">
        <v>831</v>
      </c>
      <c r="F583" s="215" t="s">
        <v>832</v>
      </c>
      <c r="G583" s="216" t="s">
        <v>226</v>
      </c>
      <c r="H583" s="217">
        <v>62</v>
      </c>
      <c r="I583" s="218"/>
      <c r="J583" s="219">
        <f>ROUND(I583*H583,2)</f>
        <v>0</v>
      </c>
      <c r="K583" s="215" t="s">
        <v>282</v>
      </c>
      <c r="L583" s="45"/>
      <c r="M583" s="220" t="s">
        <v>19</v>
      </c>
      <c r="N583" s="221" t="s">
        <v>46</v>
      </c>
      <c r="O583" s="85"/>
      <c r="P583" s="222">
        <f>O583*H583</f>
        <v>0</v>
      </c>
      <c r="Q583" s="222">
        <v>0</v>
      </c>
      <c r="R583" s="222">
        <f>Q583*H583</f>
        <v>0</v>
      </c>
      <c r="S583" s="222">
        <v>0</v>
      </c>
      <c r="T583" s="223">
        <f>S583*H583</f>
        <v>0</v>
      </c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R583" s="224" t="s">
        <v>189</v>
      </c>
      <c r="AT583" s="224" t="s">
        <v>140</v>
      </c>
      <c r="AU583" s="224" t="s">
        <v>84</v>
      </c>
      <c r="AY583" s="18" t="s">
        <v>137</v>
      </c>
      <c r="BE583" s="225">
        <f>IF(N583="základní",J583,0)</f>
        <v>0</v>
      </c>
      <c r="BF583" s="225">
        <f>IF(N583="snížená",J583,0)</f>
        <v>0</v>
      </c>
      <c r="BG583" s="225">
        <f>IF(N583="zákl. přenesená",J583,0)</f>
        <v>0</v>
      </c>
      <c r="BH583" s="225">
        <f>IF(N583="sníž. přenesená",J583,0)</f>
        <v>0</v>
      </c>
      <c r="BI583" s="225">
        <f>IF(N583="nulová",J583,0)</f>
        <v>0</v>
      </c>
      <c r="BJ583" s="18" t="s">
        <v>82</v>
      </c>
      <c r="BK583" s="225">
        <f>ROUND(I583*H583,2)</f>
        <v>0</v>
      </c>
      <c r="BL583" s="18" t="s">
        <v>189</v>
      </c>
      <c r="BM583" s="224" t="s">
        <v>833</v>
      </c>
    </row>
    <row r="584" s="2" customFormat="1">
      <c r="A584" s="39"/>
      <c r="B584" s="40"/>
      <c r="C584" s="41"/>
      <c r="D584" s="268" t="s">
        <v>284</v>
      </c>
      <c r="E584" s="41"/>
      <c r="F584" s="269" t="s">
        <v>834</v>
      </c>
      <c r="G584" s="41"/>
      <c r="H584" s="41"/>
      <c r="I584" s="228"/>
      <c r="J584" s="41"/>
      <c r="K584" s="41"/>
      <c r="L584" s="45"/>
      <c r="M584" s="229"/>
      <c r="N584" s="230"/>
      <c r="O584" s="85"/>
      <c r="P584" s="85"/>
      <c r="Q584" s="85"/>
      <c r="R584" s="85"/>
      <c r="S584" s="85"/>
      <c r="T584" s="86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T584" s="18" t="s">
        <v>284</v>
      </c>
      <c r="AU584" s="18" t="s">
        <v>84</v>
      </c>
    </row>
    <row r="585" s="2" customFormat="1" ht="24.15" customHeight="1">
      <c r="A585" s="39"/>
      <c r="B585" s="40"/>
      <c r="C585" s="270" t="s">
        <v>835</v>
      </c>
      <c r="D585" s="270" t="s">
        <v>286</v>
      </c>
      <c r="E585" s="271" t="s">
        <v>836</v>
      </c>
      <c r="F585" s="272" t="s">
        <v>837</v>
      </c>
      <c r="G585" s="273" t="s">
        <v>226</v>
      </c>
      <c r="H585" s="274">
        <v>62</v>
      </c>
      <c r="I585" s="275"/>
      <c r="J585" s="276">
        <f>ROUND(I585*H585,2)</f>
        <v>0</v>
      </c>
      <c r="K585" s="272" t="s">
        <v>282</v>
      </c>
      <c r="L585" s="277"/>
      <c r="M585" s="278" t="s">
        <v>19</v>
      </c>
      <c r="N585" s="279" t="s">
        <v>46</v>
      </c>
      <c r="O585" s="85"/>
      <c r="P585" s="222">
        <f>O585*H585</f>
        <v>0</v>
      </c>
      <c r="Q585" s="222">
        <v>9.0000000000000006E-05</v>
      </c>
      <c r="R585" s="222">
        <f>Q585*H585</f>
        <v>0.0055800000000000008</v>
      </c>
      <c r="S585" s="222">
        <v>0</v>
      </c>
      <c r="T585" s="223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24" t="s">
        <v>289</v>
      </c>
      <c r="AT585" s="224" t="s">
        <v>286</v>
      </c>
      <c r="AU585" s="224" t="s">
        <v>84</v>
      </c>
      <c r="AY585" s="18" t="s">
        <v>137</v>
      </c>
      <c r="BE585" s="225">
        <f>IF(N585="základní",J585,0)</f>
        <v>0</v>
      </c>
      <c r="BF585" s="225">
        <f>IF(N585="snížená",J585,0)</f>
        <v>0</v>
      </c>
      <c r="BG585" s="225">
        <f>IF(N585="zákl. přenesená",J585,0)</f>
        <v>0</v>
      </c>
      <c r="BH585" s="225">
        <f>IF(N585="sníž. přenesená",J585,0)</f>
        <v>0</v>
      </c>
      <c r="BI585" s="225">
        <f>IF(N585="nulová",J585,0)</f>
        <v>0</v>
      </c>
      <c r="BJ585" s="18" t="s">
        <v>82</v>
      </c>
      <c r="BK585" s="225">
        <f>ROUND(I585*H585,2)</f>
        <v>0</v>
      </c>
      <c r="BL585" s="18" t="s">
        <v>189</v>
      </c>
      <c r="BM585" s="224" t="s">
        <v>838</v>
      </c>
    </row>
    <row r="586" s="13" customFormat="1">
      <c r="A586" s="13"/>
      <c r="B586" s="236"/>
      <c r="C586" s="237"/>
      <c r="D586" s="226" t="s">
        <v>228</v>
      </c>
      <c r="E586" s="238" t="s">
        <v>19</v>
      </c>
      <c r="F586" s="239" t="s">
        <v>1746</v>
      </c>
      <c r="G586" s="237"/>
      <c r="H586" s="238" t="s">
        <v>19</v>
      </c>
      <c r="I586" s="240"/>
      <c r="J586" s="237"/>
      <c r="K586" s="237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228</v>
      </c>
      <c r="AU586" s="245" t="s">
        <v>84</v>
      </c>
      <c r="AV586" s="13" t="s">
        <v>82</v>
      </c>
      <c r="AW586" s="13" t="s">
        <v>37</v>
      </c>
      <c r="AX586" s="13" t="s">
        <v>75</v>
      </c>
      <c r="AY586" s="245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1783</v>
      </c>
      <c r="G587" s="247"/>
      <c r="H587" s="250">
        <v>34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3" customFormat="1">
      <c r="A588" s="13"/>
      <c r="B588" s="236"/>
      <c r="C588" s="237"/>
      <c r="D588" s="226" t="s">
        <v>228</v>
      </c>
      <c r="E588" s="238" t="s">
        <v>19</v>
      </c>
      <c r="F588" s="239" t="s">
        <v>1745</v>
      </c>
      <c r="G588" s="237"/>
      <c r="H588" s="238" t="s">
        <v>19</v>
      </c>
      <c r="I588" s="240"/>
      <c r="J588" s="237"/>
      <c r="K588" s="237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228</v>
      </c>
      <c r="AU588" s="245" t="s">
        <v>84</v>
      </c>
      <c r="AV588" s="13" t="s">
        <v>82</v>
      </c>
      <c r="AW588" s="13" t="s">
        <v>37</v>
      </c>
      <c r="AX588" s="13" t="s">
        <v>75</v>
      </c>
      <c r="AY588" s="245" t="s">
        <v>137</v>
      </c>
    </row>
    <row r="589" s="14" customFormat="1">
      <c r="A589" s="14"/>
      <c r="B589" s="246"/>
      <c r="C589" s="247"/>
      <c r="D589" s="226" t="s">
        <v>228</v>
      </c>
      <c r="E589" s="248" t="s">
        <v>19</v>
      </c>
      <c r="F589" s="249" t="s">
        <v>1784</v>
      </c>
      <c r="G589" s="247"/>
      <c r="H589" s="250">
        <v>28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228</v>
      </c>
      <c r="AU589" s="256" t="s">
        <v>84</v>
      </c>
      <c r="AV589" s="14" t="s">
        <v>84</v>
      </c>
      <c r="AW589" s="14" t="s">
        <v>37</v>
      </c>
      <c r="AX589" s="14" t="s">
        <v>75</v>
      </c>
      <c r="AY589" s="256" t="s">
        <v>137</v>
      </c>
    </row>
    <row r="590" s="15" customFormat="1">
      <c r="A590" s="15"/>
      <c r="B590" s="257"/>
      <c r="C590" s="258"/>
      <c r="D590" s="226" t="s">
        <v>228</v>
      </c>
      <c r="E590" s="259" t="s">
        <v>19</v>
      </c>
      <c r="F590" s="260" t="s">
        <v>237</v>
      </c>
      <c r="G590" s="258"/>
      <c r="H590" s="261">
        <v>62</v>
      </c>
      <c r="I590" s="262"/>
      <c r="J590" s="258"/>
      <c r="K590" s="258"/>
      <c r="L590" s="263"/>
      <c r="M590" s="264"/>
      <c r="N590" s="265"/>
      <c r="O590" s="265"/>
      <c r="P590" s="265"/>
      <c r="Q590" s="265"/>
      <c r="R590" s="265"/>
      <c r="S590" s="265"/>
      <c r="T590" s="266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T590" s="267" t="s">
        <v>228</v>
      </c>
      <c r="AU590" s="267" t="s">
        <v>84</v>
      </c>
      <c r="AV590" s="15" t="s">
        <v>155</v>
      </c>
      <c r="AW590" s="15" t="s">
        <v>37</v>
      </c>
      <c r="AX590" s="15" t="s">
        <v>82</v>
      </c>
      <c r="AY590" s="267" t="s">
        <v>137</v>
      </c>
    </row>
    <row r="591" s="2" customFormat="1" ht="16.5" customHeight="1">
      <c r="A591" s="39"/>
      <c r="B591" s="40"/>
      <c r="C591" s="213" t="s">
        <v>839</v>
      </c>
      <c r="D591" s="213" t="s">
        <v>140</v>
      </c>
      <c r="E591" s="214" t="s">
        <v>840</v>
      </c>
      <c r="F591" s="215" t="s">
        <v>841</v>
      </c>
      <c r="G591" s="216" t="s">
        <v>469</v>
      </c>
      <c r="H591" s="217">
        <v>68</v>
      </c>
      <c r="I591" s="218"/>
      <c r="J591" s="219">
        <f>ROUND(I591*H591,2)</f>
        <v>0</v>
      </c>
      <c r="K591" s="215" t="s">
        <v>282</v>
      </c>
      <c r="L591" s="45"/>
      <c r="M591" s="220" t="s">
        <v>19</v>
      </c>
      <c r="N591" s="221" t="s">
        <v>46</v>
      </c>
      <c r="O591" s="85"/>
      <c r="P591" s="222">
        <f>O591*H591</f>
        <v>0</v>
      </c>
      <c r="Q591" s="222">
        <v>0</v>
      </c>
      <c r="R591" s="222">
        <f>Q591*H591</f>
        <v>0</v>
      </c>
      <c r="S591" s="222">
        <v>0</v>
      </c>
      <c r="T591" s="223">
        <f>S591*H591</f>
        <v>0</v>
      </c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R591" s="224" t="s">
        <v>189</v>
      </c>
      <c r="AT591" s="224" t="s">
        <v>140</v>
      </c>
      <c r="AU591" s="224" t="s">
        <v>84</v>
      </c>
      <c r="AY591" s="18" t="s">
        <v>137</v>
      </c>
      <c r="BE591" s="225">
        <f>IF(N591="základní",J591,0)</f>
        <v>0</v>
      </c>
      <c r="BF591" s="225">
        <f>IF(N591="snížená",J591,0)</f>
        <v>0</v>
      </c>
      <c r="BG591" s="225">
        <f>IF(N591="zákl. přenesená",J591,0)</f>
        <v>0</v>
      </c>
      <c r="BH591" s="225">
        <f>IF(N591="sníž. přenesená",J591,0)</f>
        <v>0</v>
      </c>
      <c r="BI591" s="225">
        <f>IF(N591="nulová",J591,0)</f>
        <v>0</v>
      </c>
      <c r="BJ591" s="18" t="s">
        <v>82</v>
      </c>
      <c r="BK591" s="225">
        <f>ROUND(I591*H591,2)</f>
        <v>0</v>
      </c>
      <c r="BL591" s="18" t="s">
        <v>189</v>
      </c>
      <c r="BM591" s="224" t="s">
        <v>842</v>
      </c>
    </row>
    <row r="592" s="2" customFormat="1">
      <c r="A592" s="39"/>
      <c r="B592" s="40"/>
      <c r="C592" s="41"/>
      <c r="D592" s="268" t="s">
        <v>284</v>
      </c>
      <c r="E592" s="41"/>
      <c r="F592" s="269" t="s">
        <v>843</v>
      </c>
      <c r="G592" s="41"/>
      <c r="H592" s="41"/>
      <c r="I592" s="228"/>
      <c r="J592" s="41"/>
      <c r="K592" s="41"/>
      <c r="L592" s="45"/>
      <c r="M592" s="229"/>
      <c r="N592" s="230"/>
      <c r="O592" s="85"/>
      <c r="P592" s="85"/>
      <c r="Q592" s="85"/>
      <c r="R592" s="85"/>
      <c r="S592" s="85"/>
      <c r="T592" s="86"/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T592" s="18" t="s">
        <v>284</v>
      </c>
      <c r="AU592" s="18" t="s">
        <v>84</v>
      </c>
    </row>
    <row r="593" s="2" customFormat="1" ht="24.15" customHeight="1">
      <c r="A593" s="39"/>
      <c r="B593" s="40"/>
      <c r="C593" s="270" t="s">
        <v>844</v>
      </c>
      <c r="D593" s="270" t="s">
        <v>286</v>
      </c>
      <c r="E593" s="271" t="s">
        <v>845</v>
      </c>
      <c r="F593" s="272" t="s">
        <v>846</v>
      </c>
      <c r="G593" s="273" t="s">
        <v>469</v>
      </c>
      <c r="H593" s="274">
        <v>68</v>
      </c>
      <c r="I593" s="275"/>
      <c r="J593" s="276">
        <f>ROUND(I593*H593,2)</f>
        <v>0</v>
      </c>
      <c r="K593" s="272" t="s">
        <v>282</v>
      </c>
      <c r="L593" s="277"/>
      <c r="M593" s="278" t="s">
        <v>19</v>
      </c>
      <c r="N593" s="279" t="s">
        <v>46</v>
      </c>
      <c r="O593" s="85"/>
      <c r="P593" s="222">
        <f>O593*H593</f>
        <v>0</v>
      </c>
      <c r="Q593" s="222">
        <v>0.00088999999999999995</v>
      </c>
      <c r="R593" s="222">
        <f>Q593*H593</f>
        <v>0.060519999999999997</v>
      </c>
      <c r="S593" s="222">
        <v>0</v>
      </c>
      <c r="T593" s="223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24" t="s">
        <v>289</v>
      </c>
      <c r="AT593" s="224" t="s">
        <v>286</v>
      </c>
      <c r="AU593" s="224" t="s">
        <v>84</v>
      </c>
      <c r="AY593" s="18" t="s">
        <v>137</v>
      </c>
      <c r="BE593" s="225">
        <f>IF(N593="základní",J593,0)</f>
        <v>0</v>
      </c>
      <c r="BF593" s="225">
        <f>IF(N593="snížená",J593,0)</f>
        <v>0</v>
      </c>
      <c r="BG593" s="225">
        <f>IF(N593="zákl. přenesená",J593,0)</f>
        <v>0</v>
      </c>
      <c r="BH593" s="225">
        <f>IF(N593="sníž. přenesená",J593,0)</f>
        <v>0</v>
      </c>
      <c r="BI593" s="225">
        <f>IF(N593="nulová",J593,0)</f>
        <v>0</v>
      </c>
      <c r="BJ593" s="18" t="s">
        <v>82</v>
      </c>
      <c r="BK593" s="225">
        <f>ROUND(I593*H593,2)</f>
        <v>0</v>
      </c>
      <c r="BL593" s="18" t="s">
        <v>189</v>
      </c>
      <c r="BM593" s="224" t="s">
        <v>847</v>
      </c>
    </row>
    <row r="594" s="2" customFormat="1">
      <c r="A594" s="39"/>
      <c r="B594" s="40"/>
      <c r="C594" s="41"/>
      <c r="D594" s="226" t="s">
        <v>158</v>
      </c>
      <c r="E594" s="41"/>
      <c r="F594" s="227" t="s">
        <v>848</v>
      </c>
      <c r="G594" s="41"/>
      <c r="H594" s="41"/>
      <c r="I594" s="228"/>
      <c r="J594" s="41"/>
      <c r="K594" s="41"/>
      <c r="L594" s="45"/>
      <c r="M594" s="229"/>
      <c r="N594" s="230"/>
      <c r="O594" s="85"/>
      <c r="P594" s="85"/>
      <c r="Q594" s="85"/>
      <c r="R594" s="85"/>
      <c r="S594" s="85"/>
      <c r="T594" s="86"/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T594" s="18" t="s">
        <v>158</v>
      </c>
      <c r="AU594" s="18" t="s">
        <v>84</v>
      </c>
    </row>
    <row r="595" s="13" customFormat="1">
      <c r="A595" s="13"/>
      <c r="B595" s="236"/>
      <c r="C595" s="237"/>
      <c r="D595" s="226" t="s">
        <v>228</v>
      </c>
      <c r="E595" s="238" t="s">
        <v>19</v>
      </c>
      <c r="F595" s="239" t="s">
        <v>1746</v>
      </c>
      <c r="G595" s="237"/>
      <c r="H595" s="238" t="s">
        <v>19</v>
      </c>
      <c r="I595" s="240"/>
      <c r="J595" s="237"/>
      <c r="K595" s="237"/>
      <c r="L595" s="241"/>
      <c r="M595" s="242"/>
      <c r="N595" s="243"/>
      <c r="O595" s="243"/>
      <c r="P595" s="243"/>
      <c r="Q595" s="243"/>
      <c r="R595" s="243"/>
      <c r="S595" s="243"/>
      <c r="T595" s="244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45" t="s">
        <v>228</v>
      </c>
      <c r="AU595" s="245" t="s">
        <v>84</v>
      </c>
      <c r="AV595" s="13" t="s">
        <v>82</v>
      </c>
      <c r="AW595" s="13" t="s">
        <v>37</v>
      </c>
      <c r="AX595" s="13" t="s">
        <v>75</v>
      </c>
      <c r="AY595" s="245" t="s">
        <v>137</v>
      </c>
    </row>
    <row r="596" s="14" customFormat="1">
      <c r="A596" s="14"/>
      <c r="B596" s="246"/>
      <c r="C596" s="247"/>
      <c r="D596" s="226" t="s">
        <v>228</v>
      </c>
      <c r="E596" s="248" t="s">
        <v>19</v>
      </c>
      <c r="F596" s="249" t="s">
        <v>416</v>
      </c>
      <c r="G596" s="247"/>
      <c r="H596" s="250">
        <v>40</v>
      </c>
      <c r="I596" s="251"/>
      <c r="J596" s="247"/>
      <c r="K596" s="247"/>
      <c r="L596" s="252"/>
      <c r="M596" s="253"/>
      <c r="N596" s="254"/>
      <c r="O596" s="254"/>
      <c r="P596" s="254"/>
      <c r="Q596" s="254"/>
      <c r="R596" s="254"/>
      <c r="S596" s="254"/>
      <c r="T596" s="255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6" t="s">
        <v>228</v>
      </c>
      <c r="AU596" s="256" t="s">
        <v>84</v>
      </c>
      <c r="AV596" s="14" t="s">
        <v>84</v>
      </c>
      <c r="AW596" s="14" t="s">
        <v>37</v>
      </c>
      <c r="AX596" s="14" t="s">
        <v>75</v>
      </c>
      <c r="AY596" s="256" t="s">
        <v>137</v>
      </c>
    </row>
    <row r="597" s="13" customFormat="1">
      <c r="A597" s="13"/>
      <c r="B597" s="236"/>
      <c r="C597" s="237"/>
      <c r="D597" s="226" t="s">
        <v>228</v>
      </c>
      <c r="E597" s="238" t="s">
        <v>19</v>
      </c>
      <c r="F597" s="239" t="s">
        <v>1745</v>
      </c>
      <c r="G597" s="237"/>
      <c r="H597" s="238" t="s">
        <v>19</v>
      </c>
      <c r="I597" s="240"/>
      <c r="J597" s="237"/>
      <c r="K597" s="237"/>
      <c r="L597" s="241"/>
      <c r="M597" s="242"/>
      <c r="N597" s="243"/>
      <c r="O597" s="243"/>
      <c r="P597" s="243"/>
      <c r="Q597" s="243"/>
      <c r="R597" s="243"/>
      <c r="S597" s="243"/>
      <c r="T597" s="244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5" t="s">
        <v>228</v>
      </c>
      <c r="AU597" s="245" t="s">
        <v>84</v>
      </c>
      <c r="AV597" s="13" t="s">
        <v>82</v>
      </c>
      <c r="AW597" s="13" t="s">
        <v>37</v>
      </c>
      <c r="AX597" s="13" t="s">
        <v>75</v>
      </c>
      <c r="AY597" s="245" t="s">
        <v>137</v>
      </c>
    </row>
    <row r="598" s="14" customFormat="1">
      <c r="A598" s="14"/>
      <c r="B598" s="246"/>
      <c r="C598" s="247"/>
      <c r="D598" s="226" t="s">
        <v>228</v>
      </c>
      <c r="E598" s="248" t="s">
        <v>19</v>
      </c>
      <c r="F598" s="249" t="s">
        <v>368</v>
      </c>
      <c r="G598" s="247"/>
      <c r="H598" s="250">
        <v>28</v>
      </c>
      <c r="I598" s="251"/>
      <c r="J598" s="247"/>
      <c r="K598" s="247"/>
      <c r="L598" s="252"/>
      <c r="M598" s="253"/>
      <c r="N598" s="254"/>
      <c r="O598" s="254"/>
      <c r="P598" s="254"/>
      <c r="Q598" s="254"/>
      <c r="R598" s="254"/>
      <c r="S598" s="254"/>
      <c r="T598" s="255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56" t="s">
        <v>228</v>
      </c>
      <c r="AU598" s="256" t="s">
        <v>84</v>
      </c>
      <c r="AV598" s="14" t="s">
        <v>84</v>
      </c>
      <c r="AW598" s="14" t="s">
        <v>37</v>
      </c>
      <c r="AX598" s="14" t="s">
        <v>75</v>
      </c>
      <c r="AY598" s="256" t="s">
        <v>137</v>
      </c>
    </row>
    <row r="599" s="15" customFormat="1">
      <c r="A599" s="15"/>
      <c r="B599" s="257"/>
      <c r="C599" s="258"/>
      <c r="D599" s="226" t="s">
        <v>228</v>
      </c>
      <c r="E599" s="259" t="s">
        <v>19</v>
      </c>
      <c r="F599" s="260" t="s">
        <v>237</v>
      </c>
      <c r="G599" s="258"/>
      <c r="H599" s="261">
        <v>68</v>
      </c>
      <c r="I599" s="262"/>
      <c r="J599" s="258"/>
      <c r="K599" s="258"/>
      <c r="L599" s="263"/>
      <c r="M599" s="264"/>
      <c r="N599" s="265"/>
      <c r="O599" s="265"/>
      <c r="P599" s="265"/>
      <c r="Q599" s="265"/>
      <c r="R599" s="265"/>
      <c r="S599" s="265"/>
      <c r="T599" s="266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67" t="s">
        <v>228</v>
      </c>
      <c r="AU599" s="267" t="s">
        <v>84</v>
      </c>
      <c r="AV599" s="15" t="s">
        <v>155</v>
      </c>
      <c r="AW599" s="15" t="s">
        <v>37</v>
      </c>
      <c r="AX599" s="15" t="s">
        <v>82</v>
      </c>
      <c r="AY599" s="267" t="s">
        <v>137</v>
      </c>
    </row>
    <row r="600" s="2" customFormat="1" ht="21.75" customHeight="1">
      <c r="A600" s="39"/>
      <c r="B600" s="40"/>
      <c r="C600" s="213" t="s">
        <v>849</v>
      </c>
      <c r="D600" s="213" t="s">
        <v>140</v>
      </c>
      <c r="E600" s="214" t="s">
        <v>850</v>
      </c>
      <c r="F600" s="215" t="s">
        <v>851</v>
      </c>
      <c r="G600" s="216" t="s">
        <v>469</v>
      </c>
      <c r="H600" s="217">
        <v>68</v>
      </c>
      <c r="I600" s="218"/>
      <c r="J600" s="219">
        <f>ROUND(I600*H600,2)</f>
        <v>0</v>
      </c>
      <c r="K600" s="215" t="s">
        <v>282</v>
      </c>
      <c r="L600" s="45"/>
      <c r="M600" s="220" t="s">
        <v>19</v>
      </c>
      <c r="N600" s="221" t="s">
        <v>46</v>
      </c>
      <c r="O600" s="85"/>
      <c r="P600" s="222">
        <f>O600*H600</f>
        <v>0</v>
      </c>
      <c r="Q600" s="222">
        <v>0</v>
      </c>
      <c r="R600" s="222">
        <f>Q600*H600</f>
        <v>0</v>
      </c>
      <c r="S600" s="222">
        <v>0</v>
      </c>
      <c r="T600" s="223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24" t="s">
        <v>189</v>
      </c>
      <c r="AT600" s="224" t="s">
        <v>140</v>
      </c>
      <c r="AU600" s="224" t="s">
        <v>84</v>
      </c>
      <c r="AY600" s="18" t="s">
        <v>137</v>
      </c>
      <c r="BE600" s="225">
        <f>IF(N600="základní",J600,0)</f>
        <v>0</v>
      </c>
      <c r="BF600" s="225">
        <f>IF(N600="snížená",J600,0)</f>
        <v>0</v>
      </c>
      <c r="BG600" s="225">
        <f>IF(N600="zákl. přenesená",J600,0)</f>
        <v>0</v>
      </c>
      <c r="BH600" s="225">
        <f>IF(N600="sníž. přenesená",J600,0)</f>
        <v>0</v>
      </c>
      <c r="BI600" s="225">
        <f>IF(N600="nulová",J600,0)</f>
        <v>0</v>
      </c>
      <c r="BJ600" s="18" t="s">
        <v>82</v>
      </c>
      <c r="BK600" s="225">
        <f>ROUND(I600*H600,2)</f>
        <v>0</v>
      </c>
      <c r="BL600" s="18" t="s">
        <v>189</v>
      </c>
      <c r="BM600" s="224" t="s">
        <v>852</v>
      </c>
    </row>
    <row r="601" s="2" customFormat="1">
      <c r="A601" s="39"/>
      <c r="B601" s="40"/>
      <c r="C601" s="41"/>
      <c r="D601" s="268" t="s">
        <v>284</v>
      </c>
      <c r="E601" s="41"/>
      <c r="F601" s="269" t="s">
        <v>853</v>
      </c>
      <c r="G601" s="41"/>
      <c r="H601" s="41"/>
      <c r="I601" s="228"/>
      <c r="J601" s="41"/>
      <c r="K601" s="41"/>
      <c r="L601" s="45"/>
      <c r="M601" s="229"/>
      <c r="N601" s="230"/>
      <c r="O601" s="85"/>
      <c r="P601" s="85"/>
      <c r="Q601" s="85"/>
      <c r="R601" s="85"/>
      <c r="S601" s="85"/>
      <c r="T601" s="86"/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T601" s="18" t="s">
        <v>284</v>
      </c>
      <c r="AU601" s="18" t="s">
        <v>84</v>
      </c>
    </row>
    <row r="602" s="2" customFormat="1" ht="33" customHeight="1">
      <c r="A602" s="39"/>
      <c r="B602" s="40"/>
      <c r="C602" s="270" t="s">
        <v>854</v>
      </c>
      <c r="D602" s="270" t="s">
        <v>286</v>
      </c>
      <c r="E602" s="271" t="s">
        <v>855</v>
      </c>
      <c r="F602" s="272" t="s">
        <v>856</v>
      </c>
      <c r="G602" s="273" t="s">
        <v>469</v>
      </c>
      <c r="H602" s="274">
        <v>68</v>
      </c>
      <c r="I602" s="275"/>
      <c r="J602" s="276">
        <f>ROUND(I602*H602,2)</f>
        <v>0</v>
      </c>
      <c r="K602" s="272" t="s">
        <v>282</v>
      </c>
      <c r="L602" s="277"/>
      <c r="M602" s="278" t="s">
        <v>19</v>
      </c>
      <c r="N602" s="279" t="s">
        <v>46</v>
      </c>
      <c r="O602" s="85"/>
      <c r="P602" s="222">
        <f>O602*H602</f>
        <v>0</v>
      </c>
      <c r="Q602" s="222">
        <v>0.00115</v>
      </c>
      <c r="R602" s="222">
        <f>Q602*H602</f>
        <v>0.078199999999999992</v>
      </c>
      <c r="S602" s="222">
        <v>0</v>
      </c>
      <c r="T602" s="223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24" t="s">
        <v>289</v>
      </c>
      <c r="AT602" s="224" t="s">
        <v>286</v>
      </c>
      <c r="AU602" s="224" t="s">
        <v>84</v>
      </c>
      <c r="AY602" s="18" t="s">
        <v>137</v>
      </c>
      <c r="BE602" s="225">
        <f>IF(N602="základní",J602,0)</f>
        <v>0</v>
      </c>
      <c r="BF602" s="225">
        <f>IF(N602="snížená",J602,0)</f>
        <v>0</v>
      </c>
      <c r="BG602" s="225">
        <f>IF(N602="zákl. přenesená",J602,0)</f>
        <v>0</v>
      </c>
      <c r="BH602" s="225">
        <f>IF(N602="sníž. přenesená",J602,0)</f>
        <v>0</v>
      </c>
      <c r="BI602" s="225">
        <f>IF(N602="nulová",J602,0)</f>
        <v>0</v>
      </c>
      <c r="BJ602" s="18" t="s">
        <v>82</v>
      </c>
      <c r="BK602" s="225">
        <f>ROUND(I602*H602,2)</f>
        <v>0</v>
      </c>
      <c r="BL602" s="18" t="s">
        <v>189</v>
      </c>
      <c r="BM602" s="224" t="s">
        <v>857</v>
      </c>
    </row>
    <row r="603" s="2" customFormat="1">
      <c r="A603" s="39"/>
      <c r="B603" s="40"/>
      <c r="C603" s="41"/>
      <c r="D603" s="226" t="s">
        <v>158</v>
      </c>
      <c r="E603" s="41"/>
      <c r="F603" s="227" t="s">
        <v>858</v>
      </c>
      <c r="G603" s="41"/>
      <c r="H603" s="41"/>
      <c r="I603" s="228"/>
      <c r="J603" s="41"/>
      <c r="K603" s="41"/>
      <c r="L603" s="45"/>
      <c r="M603" s="229"/>
      <c r="N603" s="230"/>
      <c r="O603" s="85"/>
      <c r="P603" s="85"/>
      <c r="Q603" s="85"/>
      <c r="R603" s="85"/>
      <c r="S603" s="85"/>
      <c r="T603" s="86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158</v>
      </c>
      <c r="AU603" s="18" t="s">
        <v>84</v>
      </c>
    </row>
    <row r="604" s="13" customFormat="1">
      <c r="A604" s="13"/>
      <c r="B604" s="236"/>
      <c r="C604" s="237"/>
      <c r="D604" s="226" t="s">
        <v>228</v>
      </c>
      <c r="E604" s="238" t="s">
        <v>19</v>
      </c>
      <c r="F604" s="239" t="s">
        <v>1732</v>
      </c>
      <c r="G604" s="237"/>
      <c r="H604" s="238" t="s">
        <v>19</v>
      </c>
      <c r="I604" s="240"/>
      <c r="J604" s="237"/>
      <c r="K604" s="237"/>
      <c r="L604" s="241"/>
      <c r="M604" s="242"/>
      <c r="N604" s="243"/>
      <c r="O604" s="243"/>
      <c r="P604" s="243"/>
      <c r="Q604" s="243"/>
      <c r="R604" s="243"/>
      <c r="S604" s="243"/>
      <c r="T604" s="244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5" t="s">
        <v>228</v>
      </c>
      <c r="AU604" s="245" t="s">
        <v>84</v>
      </c>
      <c r="AV604" s="13" t="s">
        <v>82</v>
      </c>
      <c r="AW604" s="13" t="s">
        <v>37</v>
      </c>
      <c r="AX604" s="13" t="s">
        <v>75</v>
      </c>
      <c r="AY604" s="245" t="s">
        <v>137</v>
      </c>
    </row>
    <row r="605" s="14" customFormat="1">
      <c r="A605" s="14"/>
      <c r="B605" s="246"/>
      <c r="C605" s="247"/>
      <c r="D605" s="226" t="s">
        <v>228</v>
      </c>
      <c r="E605" s="248" t="s">
        <v>19</v>
      </c>
      <c r="F605" s="249" t="s">
        <v>416</v>
      </c>
      <c r="G605" s="247"/>
      <c r="H605" s="250">
        <v>40</v>
      </c>
      <c r="I605" s="251"/>
      <c r="J605" s="247"/>
      <c r="K605" s="247"/>
      <c r="L605" s="252"/>
      <c r="M605" s="253"/>
      <c r="N605" s="254"/>
      <c r="O605" s="254"/>
      <c r="P605" s="254"/>
      <c r="Q605" s="254"/>
      <c r="R605" s="254"/>
      <c r="S605" s="254"/>
      <c r="T605" s="255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6" t="s">
        <v>228</v>
      </c>
      <c r="AU605" s="256" t="s">
        <v>84</v>
      </c>
      <c r="AV605" s="14" t="s">
        <v>84</v>
      </c>
      <c r="AW605" s="14" t="s">
        <v>37</v>
      </c>
      <c r="AX605" s="14" t="s">
        <v>75</v>
      </c>
      <c r="AY605" s="256" t="s">
        <v>137</v>
      </c>
    </row>
    <row r="606" s="13" customFormat="1">
      <c r="A606" s="13"/>
      <c r="B606" s="236"/>
      <c r="C606" s="237"/>
      <c r="D606" s="226" t="s">
        <v>228</v>
      </c>
      <c r="E606" s="238" t="s">
        <v>19</v>
      </c>
      <c r="F606" s="239" t="s">
        <v>1745</v>
      </c>
      <c r="G606" s="237"/>
      <c r="H606" s="238" t="s">
        <v>19</v>
      </c>
      <c r="I606" s="240"/>
      <c r="J606" s="237"/>
      <c r="K606" s="237"/>
      <c r="L606" s="241"/>
      <c r="M606" s="242"/>
      <c r="N606" s="243"/>
      <c r="O606" s="243"/>
      <c r="P606" s="243"/>
      <c r="Q606" s="243"/>
      <c r="R606" s="243"/>
      <c r="S606" s="243"/>
      <c r="T606" s="24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5" t="s">
        <v>228</v>
      </c>
      <c r="AU606" s="245" t="s">
        <v>84</v>
      </c>
      <c r="AV606" s="13" t="s">
        <v>82</v>
      </c>
      <c r="AW606" s="13" t="s">
        <v>37</v>
      </c>
      <c r="AX606" s="13" t="s">
        <v>75</v>
      </c>
      <c r="AY606" s="245" t="s">
        <v>137</v>
      </c>
    </row>
    <row r="607" s="14" customFormat="1">
      <c r="A607" s="14"/>
      <c r="B607" s="246"/>
      <c r="C607" s="247"/>
      <c r="D607" s="226" t="s">
        <v>228</v>
      </c>
      <c r="E607" s="248" t="s">
        <v>19</v>
      </c>
      <c r="F607" s="249" t="s">
        <v>368</v>
      </c>
      <c r="G607" s="247"/>
      <c r="H607" s="250">
        <v>28</v>
      </c>
      <c r="I607" s="251"/>
      <c r="J607" s="247"/>
      <c r="K607" s="247"/>
      <c r="L607" s="252"/>
      <c r="M607" s="253"/>
      <c r="N607" s="254"/>
      <c r="O607" s="254"/>
      <c r="P607" s="254"/>
      <c r="Q607" s="254"/>
      <c r="R607" s="254"/>
      <c r="S607" s="254"/>
      <c r="T607" s="255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6" t="s">
        <v>228</v>
      </c>
      <c r="AU607" s="256" t="s">
        <v>84</v>
      </c>
      <c r="AV607" s="14" t="s">
        <v>84</v>
      </c>
      <c r="AW607" s="14" t="s">
        <v>37</v>
      </c>
      <c r="AX607" s="14" t="s">
        <v>75</v>
      </c>
      <c r="AY607" s="256" t="s">
        <v>137</v>
      </c>
    </row>
    <row r="608" s="15" customFormat="1">
      <c r="A608" s="15"/>
      <c r="B608" s="257"/>
      <c r="C608" s="258"/>
      <c r="D608" s="226" t="s">
        <v>228</v>
      </c>
      <c r="E608" s="259" t="s">
        <v>19</v>
      </c>
      <c r="F608" s="260" t="s">
        <v>237</v>
      </c>
      <c r="G608" s="258"/>
      <c r="H608" s="261">
        <v>68</v>
      </c>
      <c r="I608" s="262"/>
      <c r="J608" s="258"/>
      <c r="K608" s="258"/>
      <c r="L608" s="263"/>
      <c r="M608" s="264"/>
      <c r="N608" s="265"/>
      <c r="O608" s="265"/>
      <c r="P608" s="265"/>
      <c r="Q608" s="265"/>
      <c r="R608" s="265"/>
      <c r="S608" s="265"/>
      <c r="T608" s="266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T608" s="267" t="s">
        <v>228</v>
      </c>
      <c r="AU608" s="267" t="s">
        <v>84</v>
      </c>
      <c r="AV608" s="15" t="s">
        <v>155</v>
      </c>
      <c r="AW608" s="15" t="s">
        <v>37</v>
      </c>
      <c r="AX608" s="15" t="s">
        <v>82</v>
      </c>
      <c r="AY608" s="267" t="s">
        <v>137</v>
      </c>
    </row>
    <row r="609" s="2" customFormat="1" ht="24.15" customHeight="1">
      <c r="A609" s="39"/>
      <c r="B609" s="40"/>
      <c r="C609" s="213" t="s">
        <v>268</v>
      </c>
      <c r="D609" s="213" t="s">
        <v>140</v>
      </c>
      <c r="E609" s="214" t="s">
        <v>860</v>
      </c>
      <c r="F609" s="215" t="s">
        <v>861</v>
      </c>
      <c r="G609" s="216" t="s">
        <v>226</v>
      </c>
      <c r="H609" s="217">
        <v>616</v>
      </c>
      <c r="I609" s="218"/>
      <c r="J609" s="219">
        <f>ROUND(I609*H609,2)</f>
        <v>0</v>
      </c>
      <c r="K609" s="215" t="s">
        <v>19</v>
      </c>
      <c r="L609" s="45"/>
      <c r="M609" s="220" t="s">
        <v>19</v>
      </c>
      <c r="N609" s="221" t="s">
        <v>46</v>
      </c>
      <c r="O609" s="85"/>
      <c r="P609" s="222">
        <f>O609*H609</f>
        <v>0</v>
      </c>
      <c r="Q609" s="222">
        <v>0</v>
      </c>
      <c r="R609" s="222">
        <f>Q609*H609</f>
        <v>0</v>
      </c>
      <c r="S609" s="222">
        <v>0</v>
      </c>
      <c r="T609" s="223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24" t="s">
        <v>189</v>
      </c>
      <c r="AT609" s="224" t="s">
        <v>140</v>
      </c>
      <c r="AU609" s="224" t="s">
        <v>84</v>
      </c>
      <c r="AY609" s="18" t="s">
        <v>137</v>
      </c>
      <c r="BE609" s="225">
        <f>IF(N609="základní",J609,0)</f>
        <v>0</v>
      </c>
      <c r="BF609" s="225">
        <f>IF(N609="snížená",J609,0)</f>
        <v>0</v>
      </c>
      <c r="BG609" s="225">
        <f>IF(N609="zákl. přenesená",J609,0)</f>
        <v>0</v>
      </c>
      <c r="BH609" s="225">
        <f>IF(N609="sníž. přenesená",J609,0)</f>
        <v>0</v>
      </c>
      <c r="BI609" s="225">
        <f>IF(N609="nulová",J609,0)</f>
        <v>0</v>
      </c>
      <c r="BJ609" s="18" t="s">
        <v>82</v>
      </c>
      <c r="BK609" s="225">
        <f>ROUND(I609*H609,2)</f>
        <v>0</v>
      </c>
      <c r="BL609" s="18" t="s">
        <v>189</v>
      </c>
      <c r="BM609" s="224" t="s">
        <v>1785</v>
      </c>
    </row>
    <row r="610" s="2" customFormat="1">
      <c r="A610" s="39"/>
      <c r="B610" s="40"/>
      <c r="C610" s="41"/>
      <c r="D610" s="226" t="s">
        <v>158</v>
      </c>
      <c r="E610" s="41"/>
      <c r="F610" s="227" t="s">
        <v>863</v>
      </c>
      <c r="G610" s="41"/>
      <c r="H610" s="41"/>
      <c r="I610" s="228"/>
      <c r="J610" s="41"/>
      <c r="K610" s="41"/>
      <c r="L610" s="45"/>
      <c r="M610" s="229"/>
      <c r="N610" s="230"/>
      <c r="O610" s="85"/>
      <c r="P610" s="85"/>
      <c r="Q610" s="85"/>
      <c r="R610" s="85"/>
      <c r="S610" s="85"/>
      <c r="T610" s="86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158</v>
      </c>
      <c r="AU610" s="18" t="s">
        <v>84</v>
      </c>
    </row>
    <row r="611" s="2" customFormat="1" ht="16.5" customHeight="1">
      <c r="A611" s="39"/>
      <c r="B611" s="40"/>
      <c r="C611" s="270" t="s">
        <v>869</v>
      </c>
      <c r="D611" s="270" t="s">
        <v>286</v>
      </c>
      <c r="E611" s="271" t="s">
        <v>865</v>
      </c>
      <c r="F611" s="272" t="s">
        <v>866</v>
      </c>
      <c r="G611" s="273" t="s">
        <v>1786</v>
      </c>
      <c r="H611" s="274">
        <v>220</v>
      </c>
      <c r="I611" s="275"/>
      <c r="J611" s="276">
        <f>ROUND(I611*H611,2)</f>
        <v>0</v>
      </c>
      <c r="K611" s="272" t="s">
        <v>19</v>
      </c>
      <c r="L611" s="277"/>
      <c r="M611" s="278" t="s">
        <v>19</v>
      </c>
      <c r="N611" s="279" t="s">
        <v>46</v>
      </c>
      <c r="O611" s="85"/>
      <c r="P611" s="222">
        <f>O611*H611</f>
        <v>0</v>
      </c>
      <c r="Q611" s="222">
        <v>0.002</v>
      </c>
      <c r="R611" s="222">
        <f>Q611*H611</f>
        <v>0.44</v>
      </c>
      <c r="S611" s="222">
        <v>0</v>
      </c>
      <c r="T611" s="223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24" t="s">
        <v>502</v>
      </c>
      <c r="AT611" s="224" t="s">
        <v>286</v>
      </c>
      <c r="AU611" s="224" t="s">
        <v>84</v>
      </c>
      <c r="AY611" s="18" t="s">
        <v>137</v>
      </c>
      <c r="BE611" s="225">
        <f>IF(N611="základní",J611,0)</f>
        <v>0</v>
      </c>
      <c r="BF611" s="225">
        <f>IF(N611="snížená",J611,0)</f>
        <v>0</v>
      </c>
      <c r="BG611" s="225">
        <f>IF(N611="zákl. přenesená",J611,0)</f>
        <v>0</v>
      </c>
      <c r="BH611" s="225">
        <f>IF(N611="sníž. přenesená",J611,0)</f>
        <v>0</v>
      </c>
      <c r="BI611" s="225">
        <f>IF(N611="nulová",J611,0)</f>
        <v>0</v>
      </c>
      <c r="BJ611" s="18" t="s">
        <v>82</v>
      </c>
      <c r="BK611" s="225">
        <f>ROUND(I611*H611,2)</f>
        <v>0</v>
      </c>
      <c r="BL611" s="18" t="s">
        <v>502</v>
      </c>
      <c r="BM611" s="224" t="s">
        <v>1787</v>
      </c>
    </row>
    <row r="612" s="13" customFormat="1">
      <c r="A612" s="13"/>
      <c r="B612" s="236"/>
      <c r="C612" s="237"/>
      <c r="D612" s="226" t="s">
        <v>228</v>
      </c>
      <c r="E612" s="238" t="s">
        <v>19</v>
      </c>
      <c r="F612" s="239" t="s">
        <v>1746</v>
      </c>
      <c r="G612" s="237"/>
      <c r="H612" s="238" t="s">
        <v>19</v>
      </c>
      <c r="I612" s="240"/>
      <c r="J612" s="237"/>
      <c r="K612" s="237"/>
      <c r="L612" s="241"/>
      <c r="M612" s="242"/>
      <c r="N612" s="243"/>
      <c r="O612" s="243"/>
      <c r="P612" s="243"/>
      <c r="Q612" s="243"/>
      <c r="R612" s="243"/>
      <c r="S612" s="243"/>
      <c r="T612" s="24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228</v>
      </c>
      <c r="AU612" s="245" t="s">
        <v>84</v>
      </c>
      <c r="AV612" s="13" t="s">
        <v>82</v>
      </c>
      <c r="AW612" s="13" t="s">
        <v>37</v>
      </c>
      <c r="AX612" s="13" t="s">
        <v>75</v>
      </c>
      <c r="AY612" s="245" t="s">
        <v>137</v>
      </c>
    </row>
    <row r="613" s="14" customFormat="1">
      <c r="A613" s="14"/>
      <c r="B613" s="246"/>
      <c r="C613" s="247"/>
      <c r="D613" s="226" t="s">
        <v>228</v>
      </c>
      <c r="E613" s="248" t="s">
        <v>19</v>
      </c>
      <c r="F613" s="249" t="s">
        <v>801</v>
      </c>
      <c r="G613" s="247"/>
      <c r="H613" s="250">
        <v>124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228</v>
      </c>
      <c r="AU613" s="256" t="s">
        <v>84</v>
      </c>
      <c r="AV613" s="14" t="s">
        <v>84</v>
      </c>
      <c r="AW613" s="14" t="s">
        <v>37</v>
      </c>
      <c r="AX613" s="14" t="s">
        <v>75</v>
      </c>
      <c r="AY613" s="256" t="s">
        <v>137</v>
      </c>
    </row>
    <row r="614" s="13" customFormat="1">
      <c r="A614" s="13"/>
      <c r="B614" s="236"/>
      <c r="C614" s="237"/>
      <c r="D614" s="226" t="s">
        <v>228</v>
      </c>
      <c r="E614" s="238" t="s">
        <v>19</v>
      </c>
      <c r="F614" s="239" t="s">
        <v>1745</v>
      </c>
      <c r="G614" s="237"/>
      <c r="H614" s="238" t="s">
        <v>19</v>
      </c>
      <c r="I614" s="240"/>
      <c r="J614" s="237"/>
      <c r="K614" s="237"/>
      <c r="L614" s="241"/>
      <c r="M614" s="242"/>
      <c r="N614" s="243"/>
      <c r="O614" s="243"/>
      <c r="P614" s="243"/>
      <c r="Q614" s="243"/>
      <c r="R614" s="243"/>
      <c r="S614" s="243"/>
      <c r="T614" s="244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45" t="s">
        <v>228</v>
      </c>
      <c r="AU614" s="245" t="s">
        <v>84</v>
      </c>
      <c r="AV614" s="13" t="s">
        <v>82</v>
      </c>
      <c r="AW614" s="13" t="s">
        <v>37</v>
      </c>
      <c r="AX614" s="13" t="s">
        <v>75</v>
      </c>
      <c r="AY614" s="245" t="s">
        <v>137</v>
      </c>
    </row>
    <row r="615" s="14" customFormat="1">
      <c r="A615" s="14"/>
      <c r="B615" s="246"/>
      <c r="C615" s="247"/>
      <c r="D615" s="226" t="s">
        <v>228</v>
      </c>
      <c r="E615" s="248" t="s">
        <v>19</v>
      </c>
      <c r="F615" s="249" t="s">
        <v>748</v>
      </c>
      <c r="G615" s="247"/>
      <c r="H615" s="250">
        <v>96</v>
      </c>
      <c r="I615" s="251"/>
      <c r="J615" s="247"/>
      <c r="K615" s="247"/>
      <c r="L615" s="252"/>
      <c r="M615" s="253"/>
      <c r="N615" s="254"/>
      <c r="O615" s="254"/>
      <c r="P615" s="254"/>
      <c r="Q615" s="254"/>
      <c r="R615" s="254"/>
      <c r="S615" s="254"/>
      <c r="T615" s="255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6" t="s">
        <v>228</v>
      </c>
      <c r="AU615" s="256" t="s">
        <v>84</v>
      </c>
      <c r="AV615" s="14" t="s">
        <v>84</v>
      </c>
      <c r="AW615" s="14" t="s">
        <v>37</v>
      </c>
      <c r="AX615" s="14" t="s">
        <v>75</v>
      </c>
      <c r="AY615" s="256" t="s">
        <v>137</v>
      </c>
    </row>
    <row r="616" s="15" customFormat="1">
      <c r="A616" s="15"/>
      <c r="B616" s="257"/>
      <c r="C616" s="258"/>
      <c r="D616" s="226" t="s">
        <v>228</v>
      </c>
      <c r="E616" s="259" t="s">
        <v>19</v>
      </c>
      <c r="F616" s="260" t="s">
        <v>237</v>
      </c>
      <c r="G616" s="258"/>
      <c r="H616" s="261">
        <v>220</v>
      </c>
      <c r="I616" s="262"/>
      <c r="J616" s="258"/>
      <c r="K616" s="258"/>
      <c r="L616" s="263"/>
      <c r="M616" s="264"/>
      <c r="N616" s="265"/>
      <c r="O616" s="265"/>
      <c r="P616" s="265"/>
      <c r="Q616" s="265"/>
      <c r="R616" s="265"/>
      <c r="S616" s="265"/>
      <c r="T616" s="266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T616" s="267" t="s">
        <v>228</v>
      </c>
      <c r="AU616" s="267" t="s">
        <v>84</v>
      </c>
      <c r="AV616" s="15" t="s">
        <v>155</v>
      </c>
      <c r="AW616" s="15" t="s">
        <v>37</v>
      </c>
      <c r="AX616" s="15" t="s">
        <v>82</v>
      </c>
      <c r="AY616" s="267" t="s">
        <v>137</v>
      </c>
    </row>
    <row r="617" s="2" customFormat="1" ht="16.5" customHeight="1">
      <c r="A617" s="39"/>
      <c r="B617" s="40"/>
      <c r="C617" s="270" t="s">
        <v>272</v>
      </c>
      <c r="D617" s="270" t="s">
        <v>286</v>
      </c>
      <c r="E617" s="271" t="s">
        <v>870</v>
      </c>
      <c r="F617" s="272" t="s">
        <v>1788</v>
      </c>
      <c r="G617" s="273" t="s">
        <v>226</v>
      </c>
      <c r="H617" s="274">
        <v>396</v>
      </c>
      <c r="I617" s="275"/>
      <c r="J617" s="276">
        <f>ROUND(I617*H617,2)</f>
        <v>0</v>
      </c>
      <c r="K617" s="272" t="s">
        <v>19</v>
      </c>
      <c r="L617" s="277"/>
      <c r="M617" s="278" t="s">
        <v>19</v>
      </c>
      <c r="N617" s="279" t="s">
        <v>46</v>
      </c>
      <c r="O617" s="85"/>
      <c r="P617" s="222">
        <f>O617*H617</f>
        <v>0</v>
      </c>
      <c r="Q617" s="222">
        <v>0.00013999999999999999</v>
      </c>
      <c r="R617" s="222">
        <f>Q617*H617</f>
        <v>0.055439999999999996</v>
      </c>
      <c r="S617" s="222">
        <v>0</v>
      </c>
      <c r="T617" s="223">
        <f>S617*H617</f>
        <v>0</v>
      </c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R617" s="224" t="s">
        <v>289</v>
      </c>
      <c r="AT617" s="224" t="s">
        <v>286</v>
      </c>
      <c r="AU617" s="224" t="s">
        <v>84</v>
      </c>
      <c r="AY617" s="18" t="s">
        <v>137</v>
      </c>
      <c r="BE617" s="225">
        <f>IF(N617="základní",J617,0)</f>
        <v>0</v>
      </c>
      <c r="BF617" s="225">
        <f>IF(N617="snížená",J617,0)</f>
        <v>0</v>
      </c>
      <c r="BG617" s="225">
        <f>IF(N617="zákl. přenesená",J617,0)</f>
        <v>0</v>
      </c>
      <c r="BH617" s="225">
        <f>IF(N617="sníž. přenesená",J617,0)</f>
        <v>0</v>
      </c>
      <c r="BI617" s="225">
        <f>IF(N617="nulová",J617,0)</f>
        <v>0</v>
      </c>
      <c r="BJ617" s="18" t="s">
        <v>82</v>
      </c>
      <c r="BK617" s="225">
        <f>ROUND(I617*H617,2)</f>
        <v>0</v>
      </c>
      <c r="BL617" s="18" t="s">
        <v>189</v>
      </c>
      <c r="BM617" s="224" t="s">
        <v>1789</v>
      </c>
    </row>
    <row r="618" s="13" customFormat="1">
      <c r="A618" s="13"/>
      <c r="B618" s="236"/>
      <c r="C618" s="237"/>
      <c r="D618" s="226" t="s">
        <v>228</v>
      </c>
      <c r="E618" s="238" t="s">
        <v>19</v>
      </c>
      <c r="F618" s="239" t="s">
        <v>1746</v>
      </c>
      <c r="G618" s="237"/>
      <c r="H618" s="238" t="s">
        <v>19</v>
      </c>
      <c r="I618" s="240"/>
      <c r="J618" s="237"/>
      <c r="K618" s="237"/>
      <c r="L618" s="241"/>
      <c r="M618" s="242"/>
      <c r="N618" s="243"/>
      <c r="O618" s="243"/>
      <c r="P618" s="243"/>
      <c r="Q618" s="243"/>
      <c r="R618" s="243"/>
      <c r="S618" s="243"/>
      <c r="T618" s="24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5" t="s">
        <v>228</v>
      </c>
      <c r="AU618" s="245" t="s">
        <v>84</v>
      </c>
      <c r="AV618" s="13" t="s">
        <v>82</v>
      </c>
      <c r="AW618" s="13" t="s">
        <v>37</v>
      </c>
      <c r="AX618" s="13" t="s">
        <v>75</v>
      </c>
      <c r="AY618" s="245" t="s">
        <v>137</v>
      </c>
    </row>
    <row r="619" s="14" customFormat="1">
      <c r="A619" s="14"/>
      <c r="B619" s="246"/>
      <c r="C619" s="247"/>
      <c r="D619" s="226" t="s">
        <v>228</v>
      </c>
      <c r="E619" s="248" t="s">
        <v>19</v>
      </c>
      <c r="F619" s="249" t="s">
        <v>1790</v>
      </c>
      <c r="G619" s="247"/>
      <c r="H619" s="250">
        <v>244</v>
      </c>
      <c r="I619" s="251"/>
      <c r="J619" s="247"/>
      <c r="K619" s="247"/>
      <c r="L619" s="252"/>
      <c r="M619" s="253"/>
      <c r="N619" s="254"/>
      <c r="O619" s="254"/>
      <c r="P619" s="254"/>
      <c r="Q619" s="254"/>
      <c r="R619" s="254"/>
      <c r="S619" s="254"/>
      <c r="T619" s="25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6" t="s">
        <v>228</v>
      </c>
      <c r="AU619" s="256" t="s">
        <v>84</v>
      </c>
      <c r="AV619" s="14" t="s">
        <v>84</v>
      </c>
      <c r="AW619" s="14" t="s">
        <v>37</v>
      </c>
      <c r="AX619" s="14" t="s">
        <v>75</v>
      </c>
      <c r="AY619" s="256" t="s">
        <v>137</v>
      </c>
    </row>
    <row r="620" s="13" customFormat="1">
      <c r="A620" s="13"/>
      <c r="B620" s="236"/>
      <c r="C620" s="237"/>
      <c r="D620" s="226" t="s">
        <v>228</v>
      </c>
      <c r="E620" s="238" t="s">
        <v>19</v>
      </c>
      <c r="F620" s="239" t="s">
        <v>1745</v>
      </c>
      <c r="G620" s="237"/>
      <c r="H620" s="238" t="s">
        <v>19</v>
      </c>
      <c r="I620" s="240"/>
      <c r="J620" s="237"/>
      <c r="K620" s="237"/>
      <c r="L620" s="241"/>
      <c r="M620" s="242"/>
      <c r="N620" s="243"/>
      <c r="O620" s="243"/>
      <c r="P620" s="243"/>
      <c r="Q620" s="243"/>
      <c r="R620" s="243"/>
      <c r="S620" s="243"/>
      <c r="T620" s="24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5" t="s">
        <v>228</v>
      </c>
      <c r="AU620" s="245" t="s">
        <v>84</v>
      </c>
      <c r="AV620" s="13" t="s">
        <v>82</v>
      </c>
      <c r="AW620" s="13" t="s">
        <v>37</v>
      </c>
      <c r="AX620" s="13" t="s">
        <v>75</v>
      </c>
      <c r="AY620" s="245" t="s">
        <v>137</v>
      </c>
    </row>
    <row r="621" s="14" customFormat="1">
      <c r="A621" s="14"/>
      <c r="B621" s="246"/>
      <c r="C621" s="247"/>
      <c r="D621" s="226" t="s">
        <v>228</v>
      </c>
      <c r="E621" s="248" t="s">
        <v>19</v>
      </c>
      <c r="F621" s="249" t="s">
        <v>997</v>
      </c>
      <c r="G621" s="247"/>
      <c r="H621" s="250">
        <v>152</v>
      </c>
      <c r="I621" s="251"/>
      <c r="J621" s="247"/>
      <c r="K621" s="247"/>
      <c r="L621" s="252"/>
      <c r="M621" s="253"/>
      <c r="N621" s="254"/>
      <c r="O621" s="254"/>
      <c r="P621" s="254"/>
      <c r="Q621" s="254"/>
      <c r="R621" s="254"/>
      <c r="S621" s="254"/>
      <c r="T621" s="25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6" t="s">
        <v>228</v>
      </c>
      <c r="AU621" s="256" t="s">
        <v>84</v>
      </c>
      <c r="AV621" s="14" t="s">
        <v>84</v>
      </c>
      <c r="AW621" s="14" t="s">
        <v>37</v>
      </c>
      <c r="AX621" s="14" t="s">
        <v>75</v>
      </c>
      <c r="AY621" s="256" t="s">
        <v>137</v>
      </c>
    </row>
    <row r="622" s="15" customFormat="1">
      <c r="A622" s="15"/>
      <c r="B622" s="257"/>
      <c r="C622" s="258"/>
      <c r="D622" s="226" t="s">
        <v>228</v>
      </c>
      <c r="E622" s="259" t="s">
        <v>19</v>
      </c>
      <c r="F622" s="260" t="s">
        <v>237</v>
      </c>
      <c r="G622" s="258"/>
      <c r="H622" s="261">
        <v>396</v>
      </c>
      <c r="I622" s="262"/>
      <c r="J622" s="258"/>
      <c r="K622" s="258"/>
      <c r="L622" s="263"/>
      <c r="M622" s="264"/>
      <c r="N622" s="265"/>
      <c r="O622" s="265"/>
      <c r="P622" s="265"/>
      <c r="Q622" s="265"/>
      <c r="R622" s="265"/>
      <c r="S622" s="265"/>
      <c r="T622" s="266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T622" s="267" t="s">
        <v>228</v>
      </c>
      <c r="AU622" s="267" t="s">
        <v>84</v>
      </c>
      <c r="AV622" s="15" t="s">
        <v>155</v>
      </c>
      <c r="AW622" s="15" t="s">
        <v>37</v>
      </c>
      <c r="AX622" s="15" t="s">
        <v>82</v>
      </c>
      <c r="AY622" s="267" t="s">
        <v>137</v>
      </c>
    </row>
    <row r="623" s="12" customFormat="1" ht="22.8" customHeight="1">
      <c r="A623" s="12"/>
      <c r="B623" s="197"/>
      <c r="C623" s="198"/>
      <c r="D623" s="199" t="s">
        <v>74</v>
      </c>
      <c r="E623" s="211" t="s">
        <v>875</v>
      </c>
      <c r="F623" s="211" t="s">
        <v>876</v>
      </c>
      <c r="G623" s="198"/>
      <c r="H623" s="198"/>
      <c r="I623" s="201"/>
      <c r="J623" s="212">
        <f>BK623</f>
        <v>0</v>
      </c>
      <c r="K623" s="198"/>
      <c r="L623" s="203"/>
      <c r="M623" s="204"/>
      <c r="N623" s="205"/>
      <c r="O623" s="205"/>
      <c r="P623" s="206">
        <f>SUM(P624:P796)</f>
        <v>0</v>
      </c>
      <c r="Q623" s="205"/>
      <c r="R623" s="206">
        <f>SUM(R624:R796)</f>
        <v>0.015910000000000001</v>
      </c>
      <c r="S623" s="205"/>
      <c r="T623" s="207">
        <f>SUM(T624:T796)</f>
        <v>0</v>
      </c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R623" s="208" t="s">
        <v>84</v>
      </c>
      <c r="AT623" s="209" t="s">
        <v>74</v>
      </c>
      <c r="AU623" s="209" t="s">
        <v>82</v>
      </c>
      <c r="AY623" s="208" t="s">
        <v>137</v>
      </c>
      <c r="BK623" s="210">
        <f>SUM(BK624:BK796)</f>
        <v>0</v>
      </c>
    </row>
    <row r="624" s="2" customFormat="1" ht="24.15" customHeight="1">
      <c r="A624" s="39"/>
      <c r="B624" s="40"/>
      <c r="C624" s="213" t="s">
        <v>877</v>
      </c>
      <c r="D624" s="213" t="s">
        <v>140</v>
      </c>
      <c r="E624" s="214" t="s">
        <v>878</v>
      </c>
      <c r="F624" s="215" t="s">
        <v>879</v>
      </c>
      <c r="G624" s="216" t="s">
        <v>226</v>
      </c>
      <c r="H624" s="217">
        <v>540</v>
      </c>
      <c r="I624" s="218"/>
      <c r="J624" s="219">
        <f>ROUND(I624*H624,2)</f>
        <v>0</v>
      </c>
      <c r="K624" s="215" t="s">
        <v>19</v>
      </c>
      <c r="L624" s="45"/>
      <c r="M624" s="220" t="s">
        <v>19</v>
      </c>
      <c r="N624" s="221" t="s">
        <v>46</v>
      </c>
      <c r="O624" s="85"/>
      <c r="P624" s="222">
        <f>O624*H624</f>
        <v>0</v>
      </c>
      <c r="Q624" s="222">
        <v>0</v>
      </c>
      <c r="R624" s="222">
        <f>Q624*H624</f>
        <v>0</v>
      </c>
      <c r="S624" s="222">
        <v>0</v>
      </c>
      <c r="T624" s="223">
        <f>S624*H624</f>
        <v>0</v>
      </c>
      <c r="U624" s="39"/>
      <c r="V624" s="39"/>
      <c r="W624" s="39"/>
      <c r="X624" s="39"/>
      <c r="Y624" s="39"/>
      <c r="Z624" s="39"/>
      <c r="AA624" s="39"/>
      <c r="AB624" s="39"/>
      <c r="AC624" s="39"/>
      <c r="AD624" s="39"/>
      <c r="AE624" s="39"/>
      <c r="AR624" s="224" t="s">
        <v>189</v>
      </c>
      <c r="AT624" s="224" t="s">
        <v>140</v>
      </c>
      <c r="AU624" s="224" t="s">
        <v>84</v>
      </c>
      <c r="AY624" s="18" t="s">
        <v>137</v>
      </c>
      <c r="BE624" s="225">
        <f>IF(N624="základní",J624,0)</f>
        <v>0</v>
      </c>
      <c r="BF624" s="225">
        <f>IF(N624="snížená",J624,0)</f>
        <v>0</v>
      </c>
      <c r="BG624" s="225">
        <f>IF(N624="zákl. přenesená",J624,0)</f>
        <v>0</v>
      </c>
      <c r="BH624" s="225">
        <f>IF(N624="sníž. přenesená",J624,0)</f>
        <v>0</v>
      </c>
      <c r="BI624" s="225">
        <f>IF(N624="nulová",J624,0)</f>
        <v>0</v>
      </c>
      <c r="BJ624" s="18" t="s">
        <v>82</v>
      </c>
      <c r="BK624" s="225">
        <f>ROUND(I624*H624,2)</f>
        <v>0</v>
      </c>
      <c r="BL624" s="18" t="s">
        <v>189</v>
      </c>
      <c r="BM624" s="224" t="s">
        <v>880</v>
      </c>
    </row>
    <row r="625" s="13" customFormat="1">
      <c r="A625" s="13"/>
      <c r="B625" s="236"/>
      <c r="C625" s="237"/>
      <c r="D625" s="226" t="s">
        <v>228</v>
      </c>
      <c r="E625" s="238" t="s">
        <v>19</v>
      </c>
      <c r="F625" s="239" t="s">
        <v>1791</v>
      </c>
      <c r="G625" s="237"/>
      <c r="H625" s="238" t="s">
        <v>19</v>
      </c>
      <c r="I625" s="240"/>
      <c r="J625" s="237"/>
      <c r="K625" s="237"/>
      <c r="L625" s="241"/>
      <c r="M625" s="242"/>
      <c r="N625" s="243"/>
      <c r="O625" s="243"/>
      <c r="P625" s="243"/>
      <c r="Q625" s="243"/>
      <c r="R625" s="243"/>
      <c r="S625" s="243"/>
      <c r="T625" s="244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5" t="s">
        <v>228</v>
      </c>
      <c r="AU625" s="245" t="s">
        <v>84</v>
      </c>
      <c r="AV625" s="13" t="s">
        <v>82</v>
      </c>
      <c r="AW625" s="13" t="s">
        <v>37</v>
      </c>
      <c r="AX625" s="13" t="s">
        <v>75</v>
      </c>
      <c r="AY625" s="245" t="s">
        <v>137</v>
      </c>
    </row>
    <row r="626" s="14" customFormat="1">
      <c r="A626" s="14"/>
      <c r="B626" s="246"/>
      <c r="C626" s="247"/>
      <c r="D626" s="226" t="s">
        <v>228</v>
      </c>
      <c r="E626" s="248" t="s">
        <v>19</v>
      </c>
      <c r="F626" s="249" t="s">
        <v>1792</v>
      </c>
      <c r="G626" s="247"/>
      <c r="H626" s="250">
        <v>540</v>
      </c>
      <c r="I626" s="251"/>
      <c r="J626" s="247"/>
      <c r="K626" s="247"/>
      <c r="L626" s="252"/>
      <c r="M626" s="253"/>
      <c r="N626" s="254"/>
      <c r="O626" s="254"/>
      <c r="P626" s="254"/>
      <c r="Q626" s="254"/>
      <c r="R626" s="254"/>
      <c r="S626" s="254"/>
      <c r="T626" s="255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6" t="s">
        <v>228</v>
      </c>
      <c r="AU626" s="256" t="s">
        <v>84</v>
      </c>
      <c r="AV626" s="14" t="s">
        <v>84</v>
      </c>
      <c r="AW626" s="14" t="s">
        <v>37</v>
      </c>
      <c r="AX626" s="14" t="s">
        <v>75</v>
      </c>
      <c r="AY626" s="256" t="s">
        <v>137</v>
      </c>
    </row>
    <row r="627" s="15" customFormat="1">
      <c r="A627" s="15"/>
      <c r="B627" s="257"/>
      <c r="C627" s="258"/>
      <c r="D627" s="226" t="s">
        <v>228</v>
      </c>
      <c r="E627" s="259" t="s">
        <v>19</v>
      </c>
      <c r="F627" s="260" t="s">
        <v>237</v>
      </c>
      <c r="G627" s="258"/>
      <c r="H627" s="261">
        <v>540</v>
      </c>
      <c r="I627" s="262"/>
      <c r="J627" s="258"/>
      <c r="K627" s="258"/>
      <c r="L627" s="263"/>
      <c r="M627" s="264"/>
      <c r="N627" s="265"/>
      <c r="O627" s="265"/>
      <c r="P627" s="265"/>
      <c r="Q627" s="265"/>
      <c r="R627" s="265"/>
      <c r="S627" s="265"/>
      <c r="T627" s="266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67" t="s">
        <v>228</v>
      </c>
      <c r="AU627" s="267" t="s">
        <v>84</v>
      </c>
      <c r="AV627" s="15" t="s">
        <v>155</v>
      </c>
      <c r="AW627" s="15" t="s">
        <v>37</v>
      </c>
      <c r="AX627" s="15" t="s">
        <v>82</v>
      </c>
      <c r="AY627" s="267" t="s">
        <v>137</v>
      </c>
    </row>
    <row r="628" s="2" customFormat="1" ht="49.05" customHeight="1">
      <c r="A628" s="39"/>
      <c r="B628" s="40"/>
      <c r="C628" s="213" t="s">
        <v>889</v>
      </c>
      <c r="D628" s="213" t="s">
        <v>140</v>
      </c>
      <c r="E628" s="214" t="s">
        <v>890</v>
      </c>
      <c r="F628" s="215" t="s">
        <v>891</v>
      </c>
      <c r="G628" s="216" t="s">
        <v>226</v>
      </c>
      <c r="H628" s="217">
        <v>35</v>
      </c>
      <c r="I628" s="218"/>
      <c r="J628" s="219">
        <f>ROUND(I628*H628,2)</f>
        <v>0</v>
      </c>
      <c r="K628" s="215" t="s">
        <v>282</v>
      </c>
      <c r="L628" s="45"/>
      <c r="M628" s="220" t="s">
        <v>19</v>
      </c>
      <c r="N628" s="221" t="s">
        <v>46</v>
      </c>
      <c r="O628" s="85"/>
      <c r="P628" s="222">
        <f>O628*H628</f>
        <v>0</v>
      </c>
      <c r="Q628" s="222">
        <v>0</v>
      </c>
      <c r="R628" s="222">
        <f>Q628*H628</f>
        <v>0</v>
      </c>
      <c r="S628" s="222">
        <v>0</v>
      </c>
      <c r="T628" s="223">
        <f>S628*H628</f>
        <v>0</v>
      </c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R628" s="224" t="s">
        <v>189</v>
      </c>
      <c r="AT628" s="224" t="s">
        <v>140</v>
      </c>
      <c r="AU628" s="224" t="s">
        <v>84</v>
      </c>
      <c r="AY628" s="18" t="s">
        <v>137</v>
      </c>
      <c r="BE628" s="225">
        <f>IF(N628="základní",J628,0)</f>
        <v>0</v>
      </c>
      <c r="BF628" s="225">
        <f>IF(N628="snížená",J628,0)</f>
        <v>0</v>
      </c>
      <c r="BG628" s="225">
        <f>IF(N628="zákl. přenesená",J628,0)</f>
        <v>0</v>
      </c>
      <c r="BH628" s="225">
        <f>IF(N628="sníž. přenesená",J628,0)</f>
        <v>0</v>
      </c>
      <c r="BI628" s="225">
        <f>IF(N628="nulová",J628,0)</f>
        <v>0</v>
      </c>
      <c r="BJ628" s="18" t="s">
        <v>82</v>
      </c>
      <c r="BK628" s="225">
        <f>ROUND(I628*H628,2)</f>
        <v>0</v>
      </c>
      <c r="BL628" s="18" t="s">
        <v>189</v>
      </c>
      <c r="BM628" s="224" t="s">
        <v>892</v>
      </c>
    </row>
    <row r="629" s="2" customFormat="1">
      <c r="A629" s="39"/>
      <c r="B629" s="40"/>
      <c r="C629" s="41"/>
      <c r="D629" s="268" t="s">
        <v>284</v>
      </c>
      <c r="E629" s="41"/>
      <c r="F629" s="269" t="s">
        <v>893</v>
      </c>
      <c r="G629" s="41"/>
      <c r="H629" s="41"/>
      <c r="I629" s="228"/>
      <c r="J629" s="41"/>
      <c r="K629" s="41"/>
      <c r="L629" s="45"/>
      <c r="M629" s="229"/>
      <c r="N629" s="230"/>
      <c r="O629" s="85"/>
      <c r="P629" s="85"/>
      <c r="Q629" s="85"/>
      <c r="R629" s="85"/>
      <c r="S629" s="85"/>
      <c r="T629" s="86"/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T629" s="18" t="s">
        <v>284</v>
      </c>
      <c r="AU629" s="18" t="s">
        <v>84</v>
      </c>
    </row>
    <row r="630" s="2" customFormat="1" ht="24.15" customHeight="1">
      <c r="A630" s="39"/>
      <c r="B630" s="40"/>
      <c r="C630" s="270" t="s">
        <v>894</v>
      </c>
      <c r="D630" s="270" t="s">
        <v>286</v>
      </c>
      <c r="E630" s="271" t="s">
        <v>895</v>
      </c>
      <c r="F630" s="272" t="s">
        <v>896</v>
      </c>
      <c r="G630" s="273" t="s">
        <v>226</v>
      </c>
      <c r="H630" s="274">
        <v>35</v>
      </c>
      <c r="I630" s="275"/>
      <c r="J630" s="276">
        <f>ROUND(I630*H630,2)</f>
        <v>0</v>
      </c>
      <c r="K630" s="272" t="s">
        <v>282</v>
      </c>
      <c r="L630" s="277"/>
      <c r="M630" s="278" t="s">
        <v>19</v>
      </c>
      <c r="N630" s="279" t="s">
        <v>46</v>
      </c>
      <c r="O630" s="85"/>
      <c r="P630" s="222">
        <f>O630*H630</f>
        <v>0</v>
      </c>
      <c r="Q630" s="222">
        <v>4.0000000000000003E-05</v>
      </c>
      <c r="R630" s="222">
        <f>Q630*H630</f>
        <v>0.0014000000000000002</v>
      </c>
      <c r="S630" s="222">
        <v>0</v>
      </c>
      <c r="T630" s="223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24" t="s">
        <v>289</v>
      </c>
      <c r="AT630" s="224" t="s">
        <v>286</v>
      </c>
      <c r="AU630" s="224" t="s">
        <v>84</v>
      </c>
      <c r="AY630" s="18" t="s">
        <v>137</v>
      </c>
      <c r="BE630" s="225">
        <f>IF(N630="základní",J630,0)</f>
        <v>0</v>
      </c>
      <c r="BF630" s="225">
        <f>IF(N630="snížená",J630,0)</f>
        <v>0</v>
      </c>
      <c r="BG630" s="225">
        <f>IF(N630="zákl. přenesená",J630,0)</f>
        <v>0</v>
      </c>
      <c r="BH630" s="225">
        <f>IF(N630="sníž. přenesená",J630,0)</f>
        <v>0</v>
      </c>
      <c r="BI630" s="225">
        <f>IF(N630="nulová",J630,0)</f>
        <v>0</v>
      </c>
      <c r="BJ630" s="18" t="s">
        <v>82</v>
      </c>
      <c r="BK630" s="225">
        <f>ROUND(I630*H630,2)</f>
        <v>0</v>
      </c>
      <c r="BL630" s="18" t="s">
        <v>189</v>
      </c>
      <c r="BM630" s="224" t="s">
        <v>897</v>
      </c>
    </row>
    <row r="631" s="13" customFormat="1">
      <c r="A631" s="13"/>
      <c r="B631" s="236"/>
      <c r="C631" s="237"/>
      <c r="D631" s="226" t="s">
        <v>228</v>
      </c>
      <c r="E631" s="238" t="s">
        <v>19</v>
      </c>
      <c r="F631" s="239" t="s">
        <v>1746</v>
      </c>
      <c r="G631" s="237"/>
      <c r="H631" s="238" t="s">
        <v>19</v>
      </c>
      <c r="I631" s="240"/>
      <c r="J631" s="237"/>
      <c r="K631" s="237"/>
      <c r="L631" s="241"/>
      <c r="M631" s="242"/>
      <c r="N631" s="243"/>
      <c r="O631" s="243"/>
      <c r="P631" s="243"/>
      <c r="Q631" s="243"/>
      <c r="R631" s="243"/>
      <c r="S631" s="243"/>
      <c r="T631" s="244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5" t="s">
        <v>228</v>
      </c>
      <c r="AU631" s="245" t="s">
        <v>84</v>
      </c>
      <c r="AV631" s="13" t="s">
        <v>82</v>
      </c>
      <c r="AW631" s="13" t="s">
        <v>37</v>
      </c>
      <c r="AX631" s="13" t="s">
        <v>75</v>
      </c>
      <c r="AY631" s="245" t="s">
        <v>137</v>
      </c>
    </row>
    <row r="632" s="14" customFormat="1">
      <c r="A632" s="14"/>
      <c r="B632" s="246"/>
      <c r="C632" s="247"/>
      <c r="D632" s="226" t="s">
        <v>228</v>
      </c>
      <c r="E632" s="248" t="s">
        <v>19</v>
      </c>
      <c r="F632" s="249" t="s">
        <v>319</v>
      </c>
      <c r="G632" s="247"/>
      <c r="H632" s="250">
        <v>19</v>
      </c>
      <c r="I632" s="251"/>
      <c r="J632" s="247"/>
      <c r="K632" s="247"/>
      <c r="L632" s="252"/>
      <c r="M632" s="253"/>
      <c r="N632" s="254"/>
      <c r="O632" s="254"/>
      <c r="P632" s="254"/>
      <c r="Q632" s="254"/>
      <c r="R632" s="254"/>
      <c r="S632" s="254"/>
      <c r="T632" s="255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56" t="s">
        <v>228</v>
      </c>
      <c r="AU632" s="256" t="s">
        <v>84</v>
      </c>
      <c r="AV632" s="14" t="s">
        <v>84</v>
      </c>
      <c r="AW632" s="14" t="s">
        <v>37</v>
      </c>
      <c r="AX632" s="14" t="s">
        <v>75</v>
      </c>
      <c r="AY632" s="256" t="s">
        <v>137</v>
      </c>
    </row>
    <row r="633" s="13" customFormat="1">
      <c r="A633" s="13"/>
      <c r="B633" s="236"/>
      <c r="C633" s="237"/>
      <c r="D633" s="226" t="s">
        <v>228</v>
      </c>
      <c r="E633" s="238" t="s">
        <v>19</v>
      </c>
      <c r="F633" s="239" t="s">
        <v>1745</v>
      </c>
      <c r="G633" s="237"/>
      <c r="H633" s="238" t="s">
        <v>19</v>
      </c>
      <c r="I633" s="240"/>
      <c r="J633" s="237"/>
      <c r="K633" s="237"/>
      <c r="L633" s="241"/>
      <c r="M633" s="242"/>
      <c r="N633" s="243"/>
      <c r="O633" s="243"/>
      <c r="P633" s="243"/>
      <c r="Q633" s="243"/>
      <c r="R633" s="243"/>
      <c r="S633" s="243"/>
      <c r="T633" s="244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5" t="s">
        <v>228</v>
      </c>
      <c r="AU633" s="245" t="s">
        <v>84</v>
      </c>
      <c r="AV633" s="13" t="s">
        <v>82</v>
      </c>
      <c r="AW633" s="13" t="s">
        <v>37</v>
      </c>
      <c r="AX633" s="13" t="s">
        <v>75</v>
      </c>
      <c r="AY633" s="245" t="s">
        <v>137</v>
      </c>
    </row>
    <row r="634" s="14" customFormat="1">
      <c r="A634" s="14"/>
      <c r="B634" s="246"/>
      <c r="C634" s="247"/>
      <c r="D634" s="226" t="s">
        <v>228</v>
      </c>
      <c r="E634" s="248" t="s">
        <v>19</v>
      </c>
      <c r="F634" s="249" t="s">
        <v>189</v>
      </c>
      <c r="G634" s="247"/>
      <c r="H634" s="250">
        <v>16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228</v>
      </c>
      <c r="AU634" s="256" t="s">
        <v>84</v>
      </c>
      <c r="AV634" s="14" t="s">
        <v>84</v>
      </c>
      <c r="AW634" s="14" t="s">
        <v>37</v>
      </c>
      <c r="AX634" s="14" t="s">
        <v>75</v>
      </c>
      <c r="AY634" s="256" t="s">
        <v>137</v>
      </c>
    </row>
    <row r="635" s="15" customFormat="1">
      <c r="A635" s="15"/>
      <c r="B635" s="257"/>
      <c r="C635" s="258"/>
      <c r="D635" s="226" t="s">
        <v>228</v>
      </c>
      <c r="E635" s="259" t="s">
        <v>19</v>
      </c>
      <c r="F635" s="260" t="s">
        <v>237</v>
      </c>
      <c r="G635" s="258"/>
      <c r="H635" s="261">
        <v>35</v>
      </c>
      <c r="I635" s="262"/>
      <c r="J635" s="258"/>
      <c r="K635" s="258"/>
      <c r="L635" s="263"/>
      <c r="M635" s="264"/>
      <c r="N635" s="265"/>
      <c r="O635" s="265"/>
      <c r="P635" s="265"/>
      <c r="Q635" s="265"/>
      <c r="R635" s="265"/>
      <c r="S635" s="265"/>
      <c r="T635" s="26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67" t="s">
        <v>228</v>
      </c>
      <c r="AU635" s="267" t="s">
        <v>84</v>
      </c>
      <c r="AV635" s="15" t="s">
        <v>155</v>
      </c>
      <c r="AW635" s="15" t="s">
        <v>37</v>
      </c>
      <c r="AX635" s="15" t="s">
        <v>82</v>
      </c>
      <c r="AY635" s="267" t="s">
        <v>137</v>
      </c>
    </row>
    <row r="636" s="2" customFormat="1" ht="16.5" customHeight="1">
      <c r="A636" s="39"/>
      <c r="B636" s="40"/>
      <c r="C636" s="270" t="s">
        <v>898</v>
      </c>
      <c r="D636" s="270" t="s">
        <v>286</v>
      </c>
      <c r="E636" s="271" t="s">
        <v>899</v>
      </c>
      <c r="F636" s="272" t="s">
        <v>900</v>
      </c>
      <c r="G636" s="273" t="s">
        <v>226</v>
      </c>
      <c r="H636" s="274">
        <v>35</v>
      </c>
      <c r="I636" s="275"/>
      <c r="J636" s="276">
        <f>ROUND(I636*H636,2)</f>
        <v>0</v>
      </c>
      <c r="K636" s="272" t="s">
        <v>282</v>
      </c>
      <c r="L636" s="277"/>
      <c r="M636" s="278" t="s">
        <v>19</v>
      </c>
      <c r="N636" s="279" t="s">
        <v>46</v>
      </c>
      <c r="O636" s="85"/>
      <c r="P636" s="222">
        <f>O636*H636</f>
        <v>0</v>
      </c>
      <c r="Q636" s="222">
        <v>3.0000000000000001E-05</v>
      </c>
      <c r="R636" s="222">
        <f>Q636*H636</f>
        <v>0.0010499999999999999</v>
      </c>
      <c r="S636" s="222">
        <v>0</v>
      </c>
      <c r="T636" s="223">
        <f>S636*H636</f>
        <v>0</v>
      </c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R636" s="224" t="s">
        <v>289</v>
      </c>
      <c r="AT636" s="224" t="s">
        <v>286</v>
      </c>
      <c r="AU636" s="224" t="s">
        <v>84</v>
      </c>
      <c r="AY636" s="18" t="s">
        <v>137</v>
      </c>
      <c r="BE636" s="225">
        <f>IF(N636="základní",J636,0)</f>
        <v>0</v>
      </c>
      <c r="BF636" s="225">
        <f>IF(N636="snížená",J636,0)</f>
        <v>0</v>
      </c>
      <c r="BG636" s="225">
        <f>IF(N636="zákl. přenesená",J636,0)</f>
        <v>0</v>
      </c>
      <c r="BH636" s="225">
        <f>IF(N636="sníž. přenesená",J636,0)</f>
        <v>0</v>
      </c>
      <c r="BI636" s="225">
        <f>IF(N636="nulová",J636,0)</f>
        <v>0</v>
      </c>
      <c r="BJ636" s="18" t="s">
        <v>82</v>
      </c>
      <c r="BK636" s="225">
        <f>ROUND(I636*H636,2)</f>
        <v>0</v>
      </c>
      <c r="BL636" s="18" t="s">
        <v>189</v>
      </c>
      <c r="BM636" s="224" t="s">
        <v>901</v>
      </c>
    </row>
    <row r="637" s="2" customFormat="1" ht="16.5" customHeight="1">
      <c r="A637" s="39"/>
      <c r="B637" s="40"/>
      <c r="C637" s="270" t="s">
        <v>902</v>
      </c>
      <c r="D637" s="270" t="s">
        <v>286</v>
      </c>
      <c r="E637" s="271" t="s">
        <v>903</v>
      </c>
      <c r="F637" s="272" t="s">
        <v>904</v>
      </c>
      <c r="G637" s="273" t="s">
        <v>226</v>
      </c>
      <c r="H637" s="274">
        <v>35</v>
      </c>
      <c r="I637" s="275"/>
      <c r="J637" s="276">
        <f>ROUND(I637*H637,2)</f>
        <v>0</v>
      </c>
      <c r="K637" s="272" t="s">
        <v>282</v>
      </c>
      <c r="L637" s="277"/>
      <c r="M637" s="278" t="s">
        <v>19</v>
      </c>
      <c r="N637" s="279" t="s">
        <v>46</v>
      </c>
      <c r="O637" s="85"/>
      <c r="P637" s="222">
        <f>O637*H637</f>
        <v>0</v>
      </c>
      <c r="Q637" s="222">
        <v>1.0000000000000001E-05</v>
      </c>
      <c r="R637" s="222">
        <f>Q637*H637</f>
        <v>0.00035000000000000005</v>
      </c>
      <c r="S637" s="222">
        <v>0</v>
      </c>
      <c r="T637" s="223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24" t="s">
        <v>289</v>
      </c>
      <c r="AT637" s="224" t="s">
        <v>286</v>
      </c>
      <c r="AU637" s="224" t="s">
        <v>84</v>
      </c>
      <c r="AY637" s="18" t="s">
        <v>137</v>
      </c>
      <c r="BE637" s="225">
        <f>IF(N637="základní",J637,0)</f>
        <v>0</v>
      </c>
      <c r="BF637" s="225">
        <f>IF(N637="snížená",J637,0)</f>
        <v>0</v>
      </c>
      <c r="BG637" s="225">
        <f>IF(N637="zákl. přenesená",J637,0)</f>
        <v>0</v>
      </c>
      <c r="BH637" s="225">
        <f>IF(N637="sníž. přenesená",J637,0)</f>
        <v>0</v>
      </c>
      <c r="BI637" s="225">
        <f>IF(N637="nulová",J637,0)</f>
        <v>0</v>
      </c>
      <c r="BJ637" s="18" t="s">
        <v>82</v>
      </c>
      <c r="BK637" s="225">
        <f>ROUND(I637*H637,2)</f>
        <v>0</v>
      </c>
      <c r="BL637" s="18" t="s">
        <v>189</v>
      </c>
      <c r="BM637" s="224" t="s">
        <v>905</v>
      </c>
    </row>
    <row r="638" s="2" customFormat="1" ht="49.05" customHeight="1">
      <c r="A638" s="39"/>
      <c r="B638" s="40"/>
      <c r="C638" s="213" t="s">
        <v>801</v>
      </c>
      <c r="D638" s="213" t="s">
        <v>140</v>
      </c>
      <c r="E638" s="214" t="s">
        <v>906</v>
      </c>
      <c r="F638" s="215" t="s">
        <v>907</v>
      </c>
      <c r="G638" s="216" t="s">
        <v>226</v>
      </c>
      <c r="H638" s="217">
        <v>2</v>
      </c>
      <c r="I638" s="218"/>
      <c r="J638" s="219">
        <f>ROUND(I638*H638,2)</f>
        <v>0</v>
      </c>
      <c r="K638" s="215" t="s">
        <v>282</v>
      </c>
      <c r="L638" s="45"/>
      <c r="M638" s="220" t="s">
        <v>19</v>
      </c>
      <c r="N638" s="221" t="s">
        <v>46</v>
      </c>
      <c r="O638" s="85"/>
      <c r="P638" s="222">
        <f>O638*H638</f>
        <v>0</v>
      </c>
      <c r="Q638" s="222">
        <v>0</v>
      </c>
      <c r="R638" s="222">
        <f>Q638*H638</f>
        <v>0</v>
      </c>
      <c r="S638" s="222">
        <v>0</v>
      </c>
      <c r="T638" s="223">
        <f>S638*H638</f>
        <v>0</v>
      </c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R638" s="224" t="s">
        <v>189</v>
      </c>
      <c r="AT638" s="224" t="s">
        <v>140</v>
      </c>
      <c r="AU638" s="224" t="s">
        <v>84</v>
      </c>
      <c r="AY638" s="18" t="s">
        <v>137</v>
      </c>
      <c r="BE638" s="225">
        <f>IF(N638="základní",J638,0)</f>
        <v>0</v>
      </c>
      <c r="BF638" s="225">
        <f>IF(N638="snížená",J638,0)</f>
        <v>0</v>
      </c>
      <c r="BG638" s="225">
        <f>IF(N638="zákl. přenesená",J638,0)</f>
        <v>0</v>
      </c>
      <c r="BH638" s="225">
        <f>IF(N638="sníž. přenesená",J638,0)</f>
        <v>0</v>
      </c>
      <c r="BI638" s="225">
        <f>IF(N638="nulová",J638,0)</f>
        <v>0</v>
      </c>
      <c r="BJ638" s="18" t="s">
        <v>82</v>
      </c>
      <c r="BK638" s="225">
        <f>ROUND(I638*H638,2)</f>
        <v>0</v>
      </c>
      <c r="BL638" s="18" t="s">
        <v>189</v>
      </c>
      <c r="BM638" s="224" t="s">
        <v>908</v>
      </c>
    </row>
    <row r="639" s="2" customFormat="1">
      <c r="A639" s="39"/>
      <c r="B639" s="40"/>
      <c r="C639" s="41"/>
      <c r="D639" s="268" t="s">
        <v>284</v>
      </c>
      <c r="E639" s="41"/>
      <c r="F639" s="269" t="s">
        <v>909</v>
      </c>
      <c r="G639" s="41"/>
      <c r="H639" s="41"/>
      <c r="I639" s="228"/>
      <c r="J639" s="41"/>
      <c r="K639" s="41"/>
      <c r="L639" s="45"/>
      <c r="M639" s="229"/>
      <c r="N639" s="230"/>
      <c r="O639" s="85"/>
      <c r="P639" s="85"/>
      <c r="Q639" s="85"/>
      <c r="R639" s="85"/>
      <c r="S639" s="85"/>
      <c r="T639" s="86"/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T639" s="18" t="s">
        <v>284</v>
      </c>
      <c r="AU639" s="18" t="s">
        <v>84</v>
      </c>
    </row>
    <row r="640" s="2" customFormat="1" ht="24.15" customHeight="1">
      <c r="A640" s="39"/>
      <c r="B640" s="40"/>
      <c r="C640" s="270" t="s">
        <v>910</v>
      </c>
      <c r="D640" s="270" t="s">
        <v>286</v>
      </c>
      <c r="E640" s="271" t="s">
        <v>911</v>
      </c>
      <c r="F640" s="272" t="s">
        <v>912</v>
      </c>
      <c r="G640" s="273" t="s">
        <v>226</v>
      </c>
      <c r="H640" s="274">
        <v>2</v>
      </c>
      <c r="I640" s="275"/>
      <c r="J640" s="276">
        <f>ROUND(I640*H640,2)</f>
        <v>0</v>
      </c>
      <c r="K640" s="272" t="s">
        <v>282</v>
      </c>
      <c r="L640" s="277"/>
      <c r="M640" s="278" t="s">
        <v>19</v>
      </c>
      <c r="N640" s="279" t="s">
        <v>46</v>
      </c>
      <c r="O640" s="85"/>
      <c r="P640" s="222">
        <f>O640*H640</f>
        <v>0</v>
      </c>
      <c r="Q640" s="222">
        <v>4.0000000000000003E-05</v>
      </c>
      <c r="R640" s="222">
        <f>Q640*H640</f>
        <v>8.0000000000000007E-05</v>
      </c>
      <c r="S640" s="222">
        <v>0</v>
      </c>
      <c r="T640" s="223">
        <f>S640*H640</f>
        <v>0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24" t="s">
        <v>289</v>
      </c>
      <c r="AT640" s="224" t="s">
        <v>286</v>
      </c>
      <c r="AU640" s="224" t="s">
        <v>84</v>
      </c>
      <c r="AY640" s="18" t="s">
        <v>137</v>
      </c>
      <c r="BE640" s="225">
        <f>IF(N640="základní",J640,0)</f>
        <v>0</v>
      </c>
      <c r="BF640" s="225">
        <f>IF(N640="snížená",J640,0)</f>
        <v>0</v>
      </c>
      <c r="BG640" s="225">
        <f>IF(N640="zákl. přenesená",J640,0)</f>
        <v>0</v>
      </c>
      <c r="BH640" s="225">
        <f>IF(N640="sníž. přenesená",J640,0)</f>
        <v>0</v>
      </c>
      <c r="BI640" s="225">
        <f>IF(N640="nulová",J640,0)</f>
        <v>0</v>
      </c>
      <c r="BJ640" s="18" t="s">
        <v>82</v>
      </c>
      <c r="BK640" s="225">
        <f>ROUND(I640*H640,2)</f>
        <v>0</v>
      </c>
      <c r="BL640" s="18" t="s">
        <v>189</v>
      </c>
      <c r="BM640" s="224" t="s">
        <v>913</v>
      </c>
    </row>
    <row r="641" s="13" customFormat="1">
      <c r="A641" s="13"/>
      <c r="B641" s="236"/>
      <c r="C641" s="237"/>
      <c r="D641" s="226" t="s">
        <v>228</v>
      </c>
      <c r="E641" s="238" t="s">
        <v>19</v>
      </c>
      <c r="F641" s="239" t="s">
        <v>1746</v>
      </c>
      <c r="G641" s="237"/>
      <c r="H641" s="238" t="s">
        <v>19</v>
      </c>
      <c r="I641" s="240"/>
      <c r="J641" s="237"/>
      <c r="K641" s="237"/>
      <c r="L641" s="241"/>
      <c r="M641" s="242"/>
      <c r="N641" s="243"/>
      <c r="O641" s="243"/>
      <c r="P641" s="243"/>
      <c r="Q641" s="243"/>
      <c r="R641" s="243"/>
      <c r="S641" s="243"/>
      <c r="T641" s="244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5" t="s">
        <v>228</v>
      </c>
      <c r="AU641" s="245" t="s">
        <v>84</v>
      </c>
      <c r="AV641" s="13" t="s">
        <v>82</v>
      </c>
      <c r="AW641" s="13" t="s">
        <v>37</v>
      </c>
      <c r="AX641" s="13" t="s">
        <v>75</v>
      </c>
      <c r="AY641" s="245" t="s">
        <v>137</v>
      </c>
    </row>
    <row r="642" s="14" customFormat="1">
      <c r="A642" s="14"/>
      <c r="B642" s="246"/>
      <c r="C642" s="247"/>
      <c r="D642" s="226" t="s">
        <v>228</v>
      </c>
      <c r="E642" s="248" t="s">
        <v>19</v>
      </c>
      <c r="F642" s="249" t="s">
        <v>84</v>
      </c>
      <c r="G642" s="247"/>
      <c r="H642" s="250">
        <v>2</v>
      </c>
      <c r="I642" s="251"/>
      <c r="J642" s="247"/>
      <c r="K642" s="247"/>
      <c r="L642" s="252"/>
      <c r="M642" s="253"/>
      <c r="N642" s="254"/>
      <c r="O642" s="254"/>
      <c r="P642" s="254"/>
      <c r="Q642" s="254"/>
      <c r="R642" s="254"/>
      <c r="S642" s="254"/>
      <c r="T642" s="255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6" t="s">
        <v>228</v>
      </c>
      <c r="AU642" s="256" t="s">
        <v>84</v>
      </c>
      <c r="AV642" s="14" t="s">
        <v>84</v>
      </c>
      <c r="AW642" s="14" t="s">
        <v>37</v>
      </c>
      <c r="AX642" s="14" t="s">
        <v>75</v>
      </c>
      <c r="AY642" s="256" t="s">
        <v>137</v>
      </c>
    </row>
    <row r="643" s="13" customFormat="1">
      <c r="A643" s="13"/>
      <c r="B643" s="236"/>
      <c r="C643" s="237"/>
      <c r="D643" s="226" t="s">
        <v>228</v>
      </c>
      <c r="E643" s="238" t="s">
        <v>19</v>
      </c>
      <c r="F643" s="239" t="s">
        <v>1745</v>
      </c>
      <c r="G643" s="237"/>
      <c r="H643" s="238" t="s">
        <v>19</v>
      </c>
      <c r="I643" s="240"/>
      <c r="J643" s="237"/>
      <c r="K643" s="237"/>
      <c r="L643" s="241"/>
      <c r="M643" s="242"/>
      <c r="N643" s="243"/>
      <c r="O643" s="243"/>
      <c r="P643" s="243"/>
      <c r="Q643" s="243"/>
      <c r="R643" s="243"/>
      <c r="S643" s="243"/>
      <c r="T643" s="244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5" t="s">
        <v>228</v>
      </c>
      <c r="AU643" s="245" t="s">
        <v>84</v>
      </c>
      <c r="AV643" s="13" t="s">
        <v>82</v>
      </c>
      <c r="AW643" s="13" t="s">
        <v>37</v>
      </c>
      <c r="AX643" s="13" t="s">
        <v>75</v>
      </c>
      <c r="AY643" s="245" t="s">
        <v>137</v>
      </c>
    </row>
    <row r="644" s="14" customFormat="1">
      <c r="A644" s="14"/>
      <c r="B644" s="246"/>
      <c r="C644" s="247"/>
      <c r="D644" s="226" t="s">
        <v>228</v>
      </c>
      <c r="E644" s="248" t="s">
        <v>19</v>
      </c>
      <c r="F644" s="249" t="s">
        <v>75</v>
      </c>
      <c r="G644" s="247"/>
      <c r="H644" s="250">
        <v>0</v>
      </c>
      <c r="I644" s="251"/>
      <c r="J644" s="247"/>
      <c r="K644" s="247"/>
      <c r="L644" s="252"/>
      <c r="M644" s="253"/>
      <c r="N644" s="254"/>
      <c r="O644" s="254"/>
      <c r="P644" s="254"/>
      <c r="Q644" s="254"/>
      <c r="R644" s="254"/>
      <c r="S644" s="254"/>
      <c r="T644" s="255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56" t="s">
        <v>228</v>
      </c>
      <c r="AU644" s="256" t="s">
        <v>84</v>
      </c>
      <c r="AV644" s="14" t="s">
        <v>84</v>
      </c>
      <c r="AW644" s="14" t="s">
        <v>37</v>
      </c>
      <c r="AX644" s="14" t="s">
        <v>75</v>
      </c>
      <c r="AY644" s="256" t="s">
        <v>137</v>
      </c>
    </row>
    <row r="645" s="15" customFormat="1">
      <c r="A645" s="15"/>
      <c r="B645" s="257"/>
      <c r="C645" s="258"/>
      <c r="D645" s="226" t="s">
        <v>228</v>
      </c>
      <c r="E645" s="259" t="s">
        <v>19</v>
      </c>
      <c r="F645" s="260" t="s">
        <v>237</v>
      </c>
      <c r="G645" s="258"/>
      <c r="H645" s="261">
        <v>2</v>
      </c>
      <c r="I645" s="262"/>
      <c r="J645" s="258"/>
      <c r="K645" s="258"/>
      <c r="L645" s="263"/>
      <c r="M645" s="264"/>
      <c r="N645" s="265"/>
      <c r="O645" s="265"/>
      <c r="P645" s="265"/>
      <c r="Q645" s="265"/>
      <c r="R645" s="265"/>
      <c r="S645" s="265"/>
      <c r="T645" s="266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67" t="s">
        <v>228</v>
      </c>
      <c r="AU645" s="267" t="s">
        <v>84</v>
      </c>
      <c r="AV645" s="15" t="s">
        <v>155</v>
      </c>
      <c r="AW645" s="15" t="s">
        <v>37</v>
      </c>
      <c r="AX645" s="15" t="s">
        <v>82</v>
      </c>
      <c r="AY645" s="267" t="s">
        <v>137</v>
      </c>
    </row>
    <row r="646" s="2" customFormat="1" ht="16.5" customHeight="1">
      <c r="A646" s="39"/>
      <c r="B646" s="40"/>
      <c r="C646" s="270" t="s">
        <v>914</v>
      </c>
      <c r="D646" s="270" t="s">
        <v>286</v>
      </c>
      <c r="E646" s="271" t="s">
        <v>915</v>
      </c>
      <c r="F646" s="272" t="s">
        <v>916</v>
      </c>
      <c r="G646" s="273" t="s">
        <v>226</v>
      </c>
      <c r="H646" s="274">
        <v>2</v>
      </c>
      <c r="I646" s="275"/>
      <c r="J646" s="276">
        <f>ROUND(I646*H646,2)</f>
        <v>0</v>
      </c>
      <c r="K646" s="272" t="s">
        <v>282</v>
      </c>
      <c r="L646" s="277"/>
      <c r="M646" s="278" t="s">
        <v>19</v>
      </c>
      <c r="N646" s="279" t="s">
        <v>46</v>
      </c>
      <c r="O646" s="85"/>
      <c r="P646" s="222">
        <f>O646*H646</f>
        <v>0</v>
      </c>
      <c r="Q646" s="222">
        <v>3.0000000000000001E-05</v>
      </c>
      <c r="R646" s="222">
        <f>Q646*H646</f>
        <v>6.0000000000000002E-05</v>
      </c>
      <c r="S646" s="222">
        <v>0</v>
      </c>
      <c r="T646" s="223">
        <f>S646*H646</f>
        <v>0</v>
      </c>
      <c r="U646" s="39"/>
      <c r="V646" s="39"/>
      <c r="W646" s="39"/>
      <c r="X646" s="39"/>
      <c r="Y646" s="39"/>
      <c r="Z646" s="39"/>
      <c r="AA646" s="39"/>
      <c r="AB646" s="39"/>
      <c r="AC646" s="39"/>
      <c r="AD646" s="39"/>
      <c r="AE646" s="39"/>
      <c r="AR646" s="224" t="s">
        <v>289</v>
      </c>
      <c r="AT646" s="224" t="s">
        <v>286</v>
      </c>
      <c r="AU646" s="224" t="s">
        <v>84</v>
      </c>
      <c r="AY646" s="18" t="s">
        <v>137</v>
      </c>
      <c r="BE646" s="225">
        <f>IF(N646="základní",J646,0)</f>
        <v>0</v>
      </c>
      <c r="BF646" s="225">
        <f>IF(N646="snížená",J646,0)</f>
        <v>0</v>
      </c>
      <c r="BG646" s="225">
        <f>IF(N646="zákl. přenesená",J646,0)</f>
        <v>0</v>
      </c>
      <c r="BH646" s="225">
        <f>IF(N646="sníž. přenesená",J646,0)</f>
        <v>0</v>
      </c>
      <c r="BI646" s="225">
        <f>IF(N646="nulová",J646,0)</f>
        <v>0</v>
      </c>
      <c r="BJ646" s="18" t="s">
        <v>82</v>
      </c>
      <c r="BK646" s="225">
        <f>ROUND(I646*H646,2)</f>
        <v>0</v>
      </c>
      <c r="BL646" s="18" t="s">
        <v>189</v>
      </c>
      <c r="BM646" s="224" t="s">
        <v>917</v>
      </c>
    </row>
    <row r="647" s="2" customFormat="1" ht="16.5" customHeight="1">
      <c r="A647" s="39"/>
      <c r="B647" s="40"/>
      <c r="C647" s="270" t="s">
        <v>918</v>
      </c>
      <c r="D647" s="270" t="s">
        <v>286</v>
      </c>
      <c r="E647" s="271" t="s">
        <v>903</v>
      </c>
      <c r="F647" s="272" t="s">
        <v>904</v>
      </c>
      <c r="G647" s="273" t="s">
        <v>226</v>
      </c>
      <c r="H647" s="274">
        <v>2</v>
      </c>
      <c r="I647" s="275"/>
      <c r="J647" s="276">
        <f>ROUND(I647*H647,2)</f>
        <v>0</v>
      </c>
      <c r="K647" s="272" t="s">
        <v>282</v>
      </c>
      <c r="L647" s="277"/>
      <c r="M647" s="278" t="s">
        <v>19</v>
      </c>
      <c r="N647" s="279" t="s">
        <v>46</v>
      </c>
      <c r="O647" s="85"/>
      <c r="P647" s="222">
        <f>O647*H647</f>
        <v>0</v>
      </c>
      <c r="Q647" s="222">
        <v>1.0000000000000001E-05</v>
      </c>
      <c r="R647" s="222">
        <f>Q647*H647</f>
        <v>2.0000000000000002E-05</v>
      </c>
      <c r="S647" s="222">
        <v>0</v>
      </c>
      <c r="T647" s="223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24" t="s">
        <v>289</v>
      </c>
      <c r="AT647" s="224" t="s">
        <v>286</v>
      </c>
      <c r="AU647" s="224" t="s">
        <v>84</v>
      </c>
      <c r="AY647" s="18" t="s">
        <v>137</v>
      </c>
      <c r="BE647" s="225">
        <f>IF(N647="základní",J647,0)</f>
        <v>0</v>
      </c>
      <c r="BF647" s="225">
        <f>IF(N647="snížená",J647,0)</f>
        <v>0</v>
      </c>
      <c r="BG647" s="225">
        <f>IF(N647="zákl. přenesená",J647,0)</f>
        <v>0</v>
      </c>
      <c r="BH647" s="225">
        <f>IF(N647="sníž. přenesená",J647,0)</f>
        <v>0</v>
      </c>
      <c r="BI647" s="225">
        <f>IF(N647="nulová",J647,0)</f>
        <v>0</v>
      </c>
      <c r="BJ647" s="18" t="s">
        <v>82</v>
      </c>
      <c r="BK647" s="225">
        <f>ROUND(I647*H647,2)</f>
        <v>0</v>
      </c>
      <c r="BL647" s="18" t="s">
        <v>189</v>
      </c>
      <c r="BM647" s="224" t="s">
        <v>919</v>
      </c>
    </row>
    <row r="648" s="2" customFormat="1" ht="49.05" customHeight="1">
      <c r="A648" s="39"/>
      <c r="B648" s="40"/>
      <c r="C648" s="213" t="s">
        <v>502</v>
      </c>
      <c r="D648" s="213" t="s">
        <v>140</v>
      </c>
      <c r="E648" s="214" t="s">
        <v>920</v>
      </c>
      <c r="F648" s="215" t="s">
        <v>921</v>
      </c>
      <c r="G648" s="216" t="s">
        <v>226</v>
      </c>
      <c r="H648" s="217">
        <v>8</v>
      </c>
      <c r="I648" s="218"/>
      <c r="J648" s="219">
        <f>ROUND(I648*H648,2)</f>
        <v>0</v>
      </c>
      <c r="K648" s="215" t="s">
        <v>282</v>
      </c>
      <c r="L648" s="45"/>
      <c r="M648" s="220" t="s">
        <v>19</v>
      </c>
      <c r="N648" s="221" t="s">
        <v>46</v>
      </c>
      <c r="O648" s="85"/>
      <c r="P648" s="222">
        <f>O648*H648</f>
        <v>0</v>
      </c>
      <c r="Q648" s="222">
        <v>0</v>
      </c>
      <c r="R648" s="222">
        <f>Q648*H648</f>
        <v>0</v>
      </c>
      <c r="S648" s="222">
        <v>0</v>
      </c>
      <c r="T648" s="223">
        <f>S648*H648</f>
        <v>0</v>
      </c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R648" s="224" t="s">
        <v>189</v>
      </c>
      <c r="AT648" s="224" t="s">
        <v>140</v>
      </c>
      <c r="AU648" s="224" t="s">
        <v>84</v>
      </c>
      <c r="AY648" s="18" t="s">
        <v>137</v>
      </c>
      <c r="BE648" s="225">
        <f>IF(N648="základní",J648,0)</f>
        <v>0</v>
      </c>
      <c r="BF648" s="225">
        <f>IF(N648="snížená",J648,0)</f>
        <v>0</v>
      </c>
      <c r="BG648" s="225">
        <f>IF(N648="zákl. přenesená",J648,0)</f>
        <v>0</v>
      </c>
      <c r="BH648" s="225">
        <f>IF(N648="sníž. přenesená",J648,0)</f>
        <v>0</v>
      </c>
      <c r="BI648" s="225">
        <f>IF(N648="nulová",J648,0)</f>
        <v>0</v>
      </c>
      <c r="BJ648" s="18" t="s">
        <v>82</v>
      </c>
      <c r="BK648" s="225">
        <f>ROUND(I648*H648,2)</f>
        <v>0</v>
      </c>
      <c r="BL648" s="18" t="s">
        <v>189</v>
      </c>
      <c r="BM648" s="224" t="s">
        <v>922</v>
      </c>
    </row>
    <row r="649" s="2" customFormat="1">
      <c r="A649" s="39"/>
      <c r="B649" s="40"/>
      <c r="C649" s="41"/>
      <c r="D649" s="268" t="s">
        <v>284</v>
      </c>
      <c r="E649" s="41"/>
      <c r="F649" s="269" t="s">
        <v>923</v>
      </c>
      <c r="G649" s="41"/>
      <c r="H649" s="41"/>
      <c r="I649" s="228"/>
      <c r="J649" s="41"/>
      <c r="K649" s="41"/>
      <c r="L649" s="45"/>
      <c r="M649" s="229"/>
      <c r="N649" s="230"/>
      <c r="O649" s="85"/>
      <c r="P649" s="85"/>
      <c r="Q649" s="85"/>
      <c r="R649" s="85"/>
      <c r="S649" s="85"/>
      <c r="T649" s="86"/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T649" s="18" t="s">
        <v>284</v>
      </c>
      <c r="AU649" s="18" t="s">
        <v>84</v>
      </c>
    </row>
    <row r="650" s="2" customFormat="1" ht="21.75" customHeight="1">
      <c r="A650" s="39"/>
      <c r="B650" s="40"/>
      <c r="C650" s="270" t="s">
        <v>924</v>
      </c>
      <c r="D650" s="270" t="s">
        <v>286</v>
      </c>
      <c r="E650" s="271" t="s">
        <v>925</v>
      </c>
      <c r="F650" s="272" t="s">
        <v>926</v>
      </c>
      <c r="G650" s="273" t="s">
        <v>226</v>
      </c>
      <c r="H650" s="274">
        <v>8</v>
      </c>
      <c r="I650" s="275"/>
      <c r="J650" s="276">
        <f>ROUND(I650*H650,2)</f>
        <v>0</v>
      </c>
      <c r="K650" s="272" t="s">
        <v>282</v>
      </c>
      <c r="L650" s="277"/>
      <c r="M650" s="278" t="s">
        <v>19</v>
      </c>
      <c r="N650" s="279" t="s">
        <v>46</v>
      </c>
      <c r="O650" s="85"/>
      <c r="P650" s="222">
        <f>O650*H650</f>
        <v>0</v>
      </c>
      <c r="Q650" s="222">
        <v>5.0000000000000002E-05</v>
      </c>
      <c r="R650" s="222">
        <f>Q650*H650</f>
        <v>0.00040000000000000002</v>
      </c>
      <c r="S650" s="222">
        <v>0</v>
      </c>
      <c r="T650" s="223">
        <f>S650*H650</f>
        <v>0</v>
      </c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R650" s="224" t="s">
        <v>289</v>
      </c>
      <c r="AT650" s="224" t="s">
        <v>286</v>
      </c>
      <c r="AU650" s="224" t="s">
        <v>84</v>
      </c>
      <c r="AY650" s="18" t="s">
        <v>137</v>
      </c>
      <c r="BE650" s="225">
        <f>IF(N650="základní",J650,0)</f>
        <v>0</v>
      </c>
      <c r="BF650" s="225">
        <f>IF(N650="snížená",J650,0)</f>
        <v>0</v>
      </c>
      <c r="BG650" s="225">
        <f>IF(N650="zákl. přenesená",J650,0)</f>
        <v>0</v>
      </c>
      <c r="BH650" s="225">
        <f>IF(N650="sníž. přenesená",J650,0)</f>
        <v>0</v>
      </c>
      <c r="BI650" s="225">
        <f>IF(N650="nulová",J650,0)</f>
        <v>0</v>
      </c>
      <c r="BJ650" s="18" t="s">
        <v>82</v>
      </c>
      <c r="BK650" s="225">
        <f>ROUND(I650*H650,2)</f>
        <v>0</v>
      </c>
      <c r="BL650" s="18" t="s">
        <v>189</v>
      </c>
      <c r="BM650" s="224" t="s">
        <v>927</v>
      </c>
    </row>
    <row r="651" s="13" customFormat="1">
      <c r="A651" s="13"/>
      <c r="B651" s="236"/>
      <c r="C651" s="237"/>
      <c r="D651" s="226" t="s">
        <v>228</v>
      </c>
      <c r="E651" s="238" t="s">
        <v>19</v>
      </c>
      <c r="F651" s="239" t="s">
        <v>1746</v>
      </c>
      <c r="G651" s="237"/>
      <c r="H651" s="238" t="s">
        <v>19</v>
      </c>
      <c r="I651" s="240"/>
      <c r="J651" s="237"/>
      <c r="K651" s="237"/>
      <c r="L651" s="241"/>
      <c r="M651" s="242"/>
      <c r="N651" s="243"/>
      <c r="O651" s="243"/>
      <c r="P651" s="243"/>
      <c r="Q651" s="243"/>
      <c r="R651" s="243"/>
      <c r="S651" s="243"/>
      <c r="T651" s="244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5" t="s">
        <v>228</v>
      </c>
      <c r="AU651" s="245" t="s">
        <v>84</v>
      </c>
      <c r="AV651" s="13" t="s">
        <v>82</v>
      </c>
      <c r="AW651" s="13" t="s">
        <v>37</v>
      </c>
      <c r="AX651" s="13" t="s">
        <v>75</v>
      </c>
      <c r="AY651" s="245" t="s">
        <v>137</v>
      </c>
    </row>
    <row r="652" s="14" customFormat="1">
      <c r="A652" s="14"/>
      <c r="B652" s="246"/>
      <c r="C652" s="247"/>
      <c r="D652" s="226" t="s">
        <v>228</v>
      </c>
      <c r="E652" s="248" t="s">
        <v>19</v>
      </c>
      <c r="F652" s="249" t="s">
        <v>167</v>
      </c>
      <c r="G652" s="247"/>
      <c r="H652" s="250">
        <v>7</v>
      </c>
      <c r="I652" s="251"/>
      <c r="J652" s="247"/>
      <c r="K652" s="247"/>
      <c r="L652" s="252"/>
      <c r="M652" s="253"/>
      <c r="N652" s="254"/>
      <c r="O652" s="254"/>
      <c r="P652" s="254"/>
      <c r="Q652" s="254"/>
      <c r="R652" s="254"/>
      <c r="S652" s="254"/>
      <c r="T652" s="255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6" t="s">
        <v>228</v>
      </c>
      <c r="AU652" s="256" t="s">
        <v>84</v>
      </c>
      <c r="AV652" s="14" t="s">
        <v>84</v>
      </c>
      <c r="AW652" s="14" t="s">
        <v>37</v>
      </c>
      <c r="AX652" s="14" t="s">
        <v>75</v>
      </c>
      <c r="AY652" s="256" t="s">
        <v>137</v>
      </c>
    </row>
    <row r="653" s="13" customFormat="1">
      <c r="A653" s="13"/>
      <c r="B653" s="236"/>
      <c r="C653" s="237"/>
      <c r="D653" s="226" t="s">
        <v>228</v>
      </c>
      <c r="E653" s="238" t="s">
        <v>19</v>
      </c>
      <c r="F653" s="239" t="s">
        <v>1745</v>
      </c>
      <c r="G653" s="237"/>
      <c r="H653" s="238" t="s">
        <v>19</v>
      </c>
      <c r="I653" s="240"/>
      <c r="J653" s="237"/>
      <c r="K653" s="237"/>
      <c r="L653" s="241"/>
      <c r="M653" s="242"/>
      <c r="N653" s="243"/>
      <c r="O653" s="243"/>
      <c r="P653" s="243"/>
      <c r="Q653" s="243"/>
      <c r="R653" s="243"/>
      <c r="S653" s="243"/>
      <c r="T653" s="244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5" t="s">
        <v>228</v>
      </c>
      <c r="AU653" s="245" t="s">
        <v>84</v>
      </c>
      <c r="AV653" s="13" t="s">
        <v>82</v>
      </c>
      <c r="AW653" s="13" t="s">
        <v>37</v>
      </c>
      <c r="AX653" s="13" t="s">
        <v>75</v>
      </c>
      <c r="AY653" s="245" t="s">
        <v>137</v>
      </c>
    </row>
    <row r="654" s="14" customFormat="1">
      <c r="A654" s="14"/>
      <c r="B654" s="246"/>
      <c r="C654" s="247"/>
      <c r="D654" s="226" t="s">
        <v>228</v>
      </c>
      <c r="E654" s="248" t="s">
        <v>19</v>
      </c>
      <c r="F654" s="249" t="s">
        <v>82</v>
      </c>
      <c r="G654" s="247"/>
      <c r="H654" s="250">
        <v>1</v>
      </c>
      <c r="I654" s="251"/>
      <c r="J654" s="247"/>
      <c r="K654" s="247"/>
      <c r="L654" s="252"/>
      <c r="M654" s="253"/>
      <c r="N654" s="254"/>
      <c r="O654" s="254"/>
      <c r="P654" s="254"/>
      <c r="Q654" s="254"/>
      <c r="R654" s="254"/>
      <c r="S654" s="254"/>
      <c r="T654" s="255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6" t="s">
        <v>228</v>
      </c>
      <c r="AU654" s="256" t="s">
        <v>84</v>
      </c>
      <c r="AV654" s="14" t="s">
        <v>84</v>
      </c>
      <c r="AW654" s="14" t="s">
        <v>37</v>
      </c>
      <c r="AX654" s="14" t="s">
        <v>75</v>
      </c>
      <c r="AY654" s="256" t="s">
        <v>137</v>
      </c>
    </row>
    <row r="655" s="15" customFormat="1">
      <c r="A655" s="15"/>
      <c r="B655" s="257"/>
      <c r="C655" s="258"/>
      <c r="D655" s="226" t="s">
        <v>228</v>
      </c>
      <c r="E655" s="259" t="s">
        <v>19</v>
      </c>
      <c r="F655" s="260" t="s">
        <v>237</v>
      </c>
      <c r="G655" s="258"/>
      <c r="H655" s="261">
        <v>8</v>
      </c>
      <c r="I655" s="262"/>
      <c r="J655" s="258"/>
      <c r="K655" s="258"/>
      <c r="L655" s="263"/>
      <c r="M655" s="264"/>
      <c r="N655" s="265"/>
      <c r="O655" s="265"/>
      <c r="P655" s="265"/>
      <c r="Q655" s="265"/>
      <c r="R655" s="265"/>
      <c r="S655" s="265"/>
      <c r="T655" s="266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67" t="s">
        <v>228</v>
      </c>
      <c r="AU655" s="267" t="s">
        <v>84</v>
      </c>
      <c r="AV655" s="15" t="s">
        <v>155</v>
      </c>
      <c r="AW655" s="15" t="s">
        <v>37</v>
      </c>
      <c r="AX655" s="15" t="s">
        <v>82</v>
      </c>
      <c r="AY655" s="267" t="s">
        <v>137</v>
      </c>
    </row>
    <row r="656" s="2" customFormat="1" ht="16.5" customHeight="1">
      <c r="A656" s="39"/>
      <c r="B656" s="40"/>
      <c r="C656" s="270" t="s">
        <v>802</v>
      </c>
      <c r="D656" s="270" t="s">
        <v>286</v>
      </c>
      <c r="E656" s="271" t="s">
        <v>915</v>
      </c>
      <c r="F656" s="272" t="s">
        <v>916</v>
      </c>
      <c r="G656" s="273" t="s">
        <v>226</v>
      </c>
      <c r="H656" s="274">
        <v>8</v>
      </c>
      <c r="I656" s="275"/>
      <c r="J656" s="276">
        <f>ROUND(I656*H656,2)</f>
        <v>0</v>
      </c>
      <c r="K656" s="272" t="s">
        <v>282</v>
      </c>
      <c r="L656" s="277"/>
      <c r="M656" s="278" t="s">
        <v>19</v>
      </c>
      <c r="N656" s="279" t="s">
        <v>46</v>
      </c>
      <c r="O656" s="85"/>
      <c r="P656" s="222">
        <f>O656*H656</f>
        <v>0</v>
      </c>
      <c r="Q656" s="222">
        <v>3.0000000000000001E-05</v>
      </c>
      <c r="R656" s="222">
        <f>Q656*H656</f>
        <v>0.00024000000000000001</v>
      </c>
      <c r="S656" s="222">
        <v>0</v>
      </c>
      <c r="T656" s="223">
        <f>S656*H656</f>
        <v>0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24" t="s">
        <v>289</v>
      </c>
      <c r="AT656" s="224" t="s">
        <v>286</v>
      </c>
      <c r="AU656" s="224" t="s">
        <v>84</v>
      </c>
      <c r="AY656" s="18" t="s">
        <v>137</v>
      </c>
      <c r="BE656" s="225">
        <f>IF(N656="základní",J656,0)</f>
        <v>0</v>
      </c>
      <c r="BF656" s="225">
        <f>IF(N656="snížená",J656,0)</f>
        <v>0</v>
      </c>
      <c r="BG656" s="225">
        <f>IF(N656="zákl. přenesená",J656,0)</f>
        <v>0</v>
      </c>
      <c r="BH656" s="225">
        <f>IF(N656="sníž. přenesená",J656,0)</f>
        <v>0</v>
      </c>
      <c r="BI656" s="225">
        <f>IF(N656="nulová",J656,0)</f>
        <v>0</v>
      </c>
      <c r="BJ656" s="18" t="s">
        <v>82</v>
      </c>
      <c r="BK656" s="225">
        <f>ROUND(I656*H656,2)</f>
        <v>0</v>
      </c>
      <c r="BL656" s="18" t="s">
        <v>189</v>
      </c>
      <c r="BM656" s="224" t="s">
        <v>928</v>
      </c>
    </row>
    <row r="657" s="2" customFormat="1" ht="16.5" customHeight="1">
      <c r="A657" s="39"/>
      <c r="B657" s="40"/>
      <c r="C657" s="270" t="s">
        <v>929</v>
      </c>
      <c r="D657" s="270" t="s">
        <v>286</v>
      </c>
      <c r="E657" s="271" t="s">
        <v>903</v>
      </c>
      <c r="F657" s="272" t="s">
        <v>904</v>
      </c>
      <c r="G657" s="273" t="s">
        <v>226</v>
      </c>
      <c r="H657" s="274">
        <v>8</v>
      </c>
      <c r="I657" s="275"/>
      <c r="J657" s="276">
        <f>ROUND(I657*H657,2)</f>
        <v>0</v>
      </c>
      <c r="K657" s="272" t="s">
        <v>282</v>
      </c>
      <c r="L657" s="277"/>
      <c r="M657" s="278" t="s">
        <v>19</v>
      </c>
      <c r="N657" s="279" t="s">
        <v>46</v>
      </c>
      <c r="O657" s="85"/>
      <c r="P657" s="222">
        <f>O657*H657</f>
        <v>0</v>
      </c>
      <c r="Q657" s="222">
        <v>1.0000000000000001E-05</v>
      </c>
      <c r="R657" s="222">
        <f>Q657*H657</f>
        <v>8.0000000000000007E-05</v>
      </c>
      <c r="S657" s="222">
        <v>0</v>
      </c>
      <c r="T657" s="223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24" t="s">
        <v>289</v>
      </c>
      <c r="AT657" s="224" t="s">
        <v>286</v>
      </c>
      <c r="AU657" s="224" t="s">
        <v>84</v>
      </c>
      <c r="AY657" s="18" t="s">
        <v>137</v>
      </c>
      <c r="BE657" s="225">
        <f>IF(N657="základní",J657,0)</f>
        <v>0</v>
      </c>
      <c r="BF657" s="225">
        <f>IF(N657="snížená",J657,0)</f>
        <v>0</v>
      </c>
      <c r="BG657" s="225">
        <f>IF(N657="zákl. přenesená",J657,0)</f>
        <v>0</v>
      </c>
      <c r="BH657" s="225">
        <f>IF(N657="sníž. přenesená",J657,0)</f>
        <v>0</v>
      </c>
      <c r="BI657" s="225">
        <f>IF(N657="nulová",J657,0)</f>
        <v>0</v>
      </c>
      <c r="BJ657" s="18" t="s">
        <v>82</v>
      </c>
      <c r="BK657" s="225">
        <f>ROUND(I657*H657,2)</f>
        <v>0</v>
      </c>
      <c r="BL657" s="18" t="s">
        <v>189</v>
      </c>
      <c r="BM657" s="224" t="s">
        <v>930</v>
      </c>
    </row>
    <row r="658" s="2" customFormat="1" ht="49.05" customHeight="1">
      <c r="A658" s="39"/>
      <c r="B658" s="40"/>
      <c r="C658" s="213" t="s">
        <v>931</v>
      </c>
      <c r="D658" s="213" t="s">
        <v>140</v>
      </c>
      <c r="E658" s="214" t="s">
        <v>932</v>
      </c>
      <c r="F658" s="215" t="s">
        <v>933</v>
      </c>
      <c r="G658" s="216" t="s">
        <v>226</v>
      </c>
      <c r="H658" s="217">
        <v>7</v>
      </c>
      <c r="I658" s="218"/>
      <c r="J658" s="219">
        <f>ROUND(I658*H658,2)</f>
        <v>0</v>
      </c>
      <c r="K658" s="215" t="s">
        <v>282</v>
      </c>
      <c r="L658" s="45"/>
      <c r="M658" s="220" t="s">
        <v>19</v>
      </c>
      <c r="N658" s="221" t="s">
        <v>46</v>
      </c>
      <c r="O658" s="85"/>
      <c r="P658" s="222">
        <f>O658*H658</f>
        <v>0</v>
      </c>
      <c r="Q658" s="222">
        <v>0</v>
      </c>
      <c r="R658" s="222">
        <f>Q658*H658</f>
        <v>0</v>
      </c>
      <c r="S658" s="222">
        <v>0</v>
      </c>
      <c r="T658" s="223">
        <f>S658*H658</f>
        <v>0</v>
      </c>
      <c r="U658" s="39"/>
      <c r="V658" s="39"/>
      <c r="W658" s="39"/>
      <c r="X658" s="39"/>
      <c r="Y658" s="39"/>
      <c r="Z658" s="39"/>
      <c r="AA658" s="39"/>
      <c r="AB658" s="39"/>
      <c r="AC658" s="39"/>
      <c r="AD658" s="39"/>
      <c r="AE658" s="39"/>
      <c r="AR658" s="224" t="s">
        <v>189</v>
      </c>
      <c r="AT658" s="224" t="s">
        <v>140</v>
      </c>
      <c r="AU658" s="224" t="s">
        <v>84</v>
      </c>
      <c r="AY658" s="18" t="s">
        <v>137</v>
      </c>
      <c r="BE658" s="225">
        <f>IF(N658="základní",J658,0)</f>
        <v>0</v>
      </c>
      <c r="BF658" s="225">
        <f>IF(N658="snížená",J658,0)</f>
        <v>0</v>
      </c>
      <c r="BG658" s="225">
        <f>IF(N658="zákl. přenesená",J658,0)</f>
        <v>0</v>
      </c>
      <c r="BH658" s="225">
        <f>IF(N658="sníž. přenesená",J658,0)</f>
        <v>0</v>
      </c>
      <c r="BI658" s="225">
        <f>IF(N658="nulová",J658,0)</f>
        <v>0</v>
      </c>
      <c r="BJ658" s="18" t="s">
        <v>82</v>
      </c>
      <c r="BK658" s="225">
        <f>ROUND(I658*H658,2)</f>
        <v>0</v>
      </c>
      <c r="BL658" s="18" t="s">
        <v>189</v>
      </c>
      <c r="BM658" s="224" t="s">
        <v>934</v>
      </c>
    </row>
    <row r="659" s="2" customFormat="1">
      <c r="A659" s="39"/>
      <c r="B659" s="40"/>
      <c r="C659" s="41"/>
      <c r="D659" s="268" t="s">
        <v>284</v>
      </c>
      <c r="E659" s="41"/>
      <c r="F659" s="269" t="s">
        <v>935</v>
      </c>
      <c r="G659" s="41"/>
      <c r="H659" s="41"/>
      <c r="I659" s="228"/>
      <c r="J659" s="41"/>
      <c r="K659" s="41"/>
      <c r="L659" s="45"/>
      <c r="M659" s="229"/>
      <c r="N659" s="230"/>
      <c r="O659" s="85"/>
      <c r="P659" s="85"/>
      <c r="Q659" s="85"/>
      <c r="R659" s="85"/>
      <c r="S659" s="85"/>
      <c r="T659" s="86"/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T659" s="18" t="s">
        <v>284</v>
      </c>
      <c r="AU659" s="18" t="s">
        <v>84</v>
      </c>
    </row>
    <row r="660" s="2" customFormat="1" ht="24.15" customHeight="1">
      <c r="A660" s="39"/>
      <c r="B660" s="40"/>
      <c r="C660" s="270" t="s">
        <v>936</v>
      </c>
      <c r="D660" s="270" t="s">
        <v>286</v>
      </c>
      <c r="E660" s="271" t="s">
        <v>937</v>
      </c>
      <c r="F660" s="272" t="s">
        <v>938</v>
      </c>
      <c r="G660" s="273" t="s">
        <v>226</v>
      </c>
      <c r="H660" s="274">
        <v>7</v>
      </c>
      <c r="I660" s="275"/>
      <c r="J660" s="276">
        <f>ROUND(I660*H660,2)</f>
        <v>0</v>
      </c>
      <c r="K660" s="272" t="s">
        <v>282</v>
      </c>
      <c r="L660" s="277"/>
      <c r="M660" s="278" t="s">
        <v>19</v>
      </c>
      <c r="N660" s="279" t="s">
        <v>46</v>
      </c>
      <c r="O660" s="85"/>
      <c r="P660" s="222">
        <f>O660*H660</f>
        <v>0</v>
      </c>
      <c r="Q660" s="222">
        <v>4.0000000000000003E-05</v>
      </c>
      <c r="R660" s="222">
        <f>Q660*H660</f>
        <v>0.00028000000000000003</v>
      </c>
      <c r="S660" s="222">
        <v>0</v>
      </c>
      <c r="T660" s="223">
        <f>S660*H660</f>
        <v>0</v>
      </c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R660" s="224" t="s">
        <v>289</v>
      </c>
      <c r="AT660" s="224" t="s">
        <v>286</v>
      </c>
      <c r="AU660" s="224" t="s">
        <v>84</v>
      </c>
      <c r="AY660" s="18" t="s">
        <v>137</v>
      </c>
      <c r="BE660" s="225">
        <f>IF(N660="základní",J660,0)</f>
        <v>0</v>
      </c>
      <c r="BF660" s="225">
        <f>IF(N660="snížená",J660,0)</f>
        <v>0</v>
      </c>
      <c r="BG660" s="225">
        <f>IF(N660="zákl. přenesená",J660,0)</f>
        <v>0</v>
      </c>
      <c r="BH660" s="225">
        <f>IF(N660="sníž. přenesená",J660,0)</f>
        <v>0</v>
      </c>
      <c r="BI660" s="225">
        <f>IF(N660="nulová",J660,0)</f>
        <v>0</v>
      </c>
      <c r="BJ660" s="18" t="s">
        <v>82</v>
      </c>
      <c r="BK660" s="225">
        <f>ROUND(I660*H660,2)</f>
        <v>0</v>
      </c>
      <c r="BL660" s="18" t="s">
        <v>189</v>
      </c>
      <c r="BM660" s="224" t="s">
        <v>939</v>
      </c>
    </row>
    <row r="661" s="13" customFormat="1">
      <c r="A661" s="13"/>
      <c r="B661" s="236"/>
      <c r="C661" s="237"/>
      <c r="D661" s="226" t="s">
        <v>228</v>
      </c>
      <c r="E661" s="238" t="s">
        <v>19</v>
      </c>
      <c r="F661" s="239" t="s">
        <v>1746</v>
      </c>
      <c r="G661" s="237"/>
      <c r="H661" s="238" t="s">
        <v>19</v>
      </c>
      <c r="I661" s="240"/>
      <c r="J661" s="237"/>
      <c r="K661" s="237"/>
      <c r="L661" s="241"/>
      <c r="M661" s="242"/>
      <c r="N661" s="243"/>
      <c r="O661" s="243"/>
      <c r="P661" s="243"/>
      <c r="Q661" s="243"/>
      <c r="R661" s="243"/>
      <c r="S661" s="243"/>
      <c r="T661" s="244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5" t="s">
        <v>228</v>
      </c>
      <c r="AU661" s="245" t="s">
        <v>84</v>
      </c>
      <c r="AV661" s="13" t="s">
        <v>82</v>
      </c>
      <c r="AW661" s="13" t="s">
        <v>37</v>
      </c>
      <c r="AX661" s="13" t="s">
        <v>75</v>
      </c>
      <c r="AY661" s="245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84</v>
      </c>
      <c r="G662" s="247"/>
      <c r="H662" s="250">
        <v>2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3" customFormat="1">
      <c r="A663" s="13"/>
      <c r="B663" s="236"/>
      <c r="C663" s="237"/>
      <c r="D663" s="226" t="s">
        <v>228</v>
      </c>
      <c r="E663" s="238" t="s">
        <v>19</v>
      </c>
      <c r="F663" s="239" t="s">
        <v>1745</v>
      </c>
      <c r="G663" s="237"/>
      <c r="H663" s="238" t="s">
        <v>19</v>
      </c>
      <c r="I663" s="240"/>
      <c r="J663" s="237"/>
      <c r="K663" s="237"/>
      <c r="L663" s="241"/>
      <c r="M663" s="242"/>
      <c r="N663" s="243"/>
      <c r="O663" s="243"/>
      <c r="P663" s="243"/>
      <c r="Q663" s="243"/>
      <c r="R663" s="243"/>
      <c r="S663" s="243"/>
      <c r="T663" s="24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5" t="s">
        <v>228</v>
      </c>
      <c r="AU663" s="245" t="s">
        <v>84</v>
      </c>
      <c r="AV663" s="13" t="s">
        <v>82</v>
      </c>
      <c r="AW663" s="13" t="s">
        <v>37</v>
      </c>
      <c r="AX663" s="13" t="s">
        <v>75</v>
      </c>
      <c r="AY663" s="245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136</v>
      </c>
      <c r="G664" s="247"/>
      <c r="H664" s="250">
        <v>5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5" customFormat="1">
      <c r="A665" s="15"/>
      <c r="B665" s="257"/>
      <c r="C665" s="258"/>
      <c r="D665" s="226" t="s">
        <v>228</v>
      </c>
      <c r="E665" s="259" t="s">
        <v>19</v>
      </c>
      <c r="F665" s="260" t="s">
        <v>237</v>
      </c>
      <c r="G665" s="258"/>
      <c r="H665" s="261">
        <v>7</v>
      </c>
      <c r="I665" s="262"/>
      <c r="J665" s="258"/>
      <c r="K665" s="258"/>
      <c r="L665" s="263"/>
      <c r="M665" s="264"/>
      <c r="N665" s="265"/>
      <c r="O665" s="265"/>
      <c r="P665" s="265"/>
      <c r="Q665" s="265"/>
      <c r="R665" s="265"/>
      <c r="S665" s="265"/>
      <c r="T665" s="266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67" t="s">
        <v>228</v>
      </c>
      <c r="AU665" s="267" t="s">
        <v>84</v>
      </c>
      <c r="AV665" s="15" t="s">
        <v>155</v>
      </c>
      <c r="AW665" s="15" t="s">
        <v>37</v>
      </c>
      <c r="AX665" s="15" t="s">
        <v>82</v>
      </c>
      <c r="AY665" s="267" t="s">
        <v>137</v>
      </c>
    </row>
    <row r="666" s="2" customFormat="1" ht="16.5" customHeight="1">
      <c r="A666" s="39"/>
      <c r="B666" s="40"/>
      <c r="C666" s="270" t="s">
        <v>940</v>
      </c>
      <c r="D666" s="270" t="s">
        <v>286</v>
      </c>
      <c r="E666" s="271" t="s">
        <v>899</v>
      </c>
      <c r="F666" s="272" t="s">
        <v>900</v>
      </c>
      <c r="G666" s="273" t="s">
        <v>226</v>
      </c>
      <c r="H666" s="274">
        <v>7</v>
      </c>
      <c r="I666" s="275"/>
      <c r="J666" s="276">
        <f>ROUND(I666*H666,2)</f>
        <v>0</v>
      </c>
      <c r="K666" s="272" t="s">
        <v>282</v>
      </c>
      <c r="L666" s="277"/>
      <c r="M666" s="278" t="s">
        <v>19</v>
      </c>
      <c r="N666" s="279" t="s">
        <v>46</v>
      </c>
      <c r="O666" s="85"/>
      <c r="P666" s="222">
        <f>O666*H666</f>
        <v>0</v>
      </c>
      <c r="Q666" s="222">
        <v>3.0000000000000001E-05</v>
      </c>
      <c r="R666" s="222">
        <f>Q666*H666</f>
        <v>0.00021000000000000001</v>
      </c>
      <c r="S666" s="222">
        <v>0</v>
      </c>
      <c r="T666" s="223">
        <f>S666*H666</f>
        <v>0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24" t="s">
        <v>289</v>
      </c>
      <c r="AT666" s="224" t="s">
        <v>286</v>
      </c>
      <c r="AU666" s="224" t="s">
        <v>84</v>
      </c>
      <c r="AY666" s="18" t="s">
        <v>137</v>
      </c>
      <c r="BE666" s="225">
        <f>IF(N666="základní",J666,0)</f>
        <v>0</v>
      </c>
      <c r="BF666" s="225">
        <f>IF(N666="snížená",J666,0)</f>
        <v>0</v>
      </c>
      <c r="BG666" s="225">
        <f>IF(N666="zákl. přenesená",J666,0)</f>
        <v>0</v>
      </c>
      <c r="BH666" s="225">
        <f>IF(N666="sníž. přenesená",J666,0)</f>
        <v>0</v>
      </c>
      <c r="BI666" s="225">
        <f>IF(N666="nulová",J666,0)</f>
        <v>0</v>
      </c>
      <c r="BJ666" s="18" t="s">
        <v>82</v>
      </c>
      <c r="BK666" s="225">
        <f>ROUND(I666*H666,2)</f>
        <v>0</v>
      </c>
      <c r="BL666" s="18" t="s">
        <v>189</v>
      </c>
      <c r="BM666" s="224" t="s">
        <v>941</v>
      </c>
    </row>
    <row r="667" s="2" customFormat="1" ht="16.5" customHeight="1">
      <c r="A667" s="39"/>
      <c r="B667" s="40"/>
      <c r="C667" s="270" t="s">
        <v>663</v>
      </c>
      <c r="D667" s="270" t="s">
        <v>286</v>
      </c>
      <c r="E667" s="271" t="s">
        <v>903</v>
      </c>
      <c r="F667" s="272" t="s">
        <v>904</v>
      </c>
      <c r="G667" s="273" t="s">
        <v>226</v>
      </c>
      <c r="H667" s="274">
        <v>7</v>
      </c>
      <c r="I667" s="275"/>
      <c r="J667" s="276">
        <f>ROUND(I667*H667,2)</f>
        <v>0</v>
      </c>
      <c r="K667" s="272" t="s">
        <v>282</v>
      </c>
      <c r="L667" s="277"/>
      <c r="M667" s="278" t="s">
        <v>19</v>
      </c>
      <c r="N667" s="279" t="s">
        <v>46</v>
      </c>
      <c r="O667" s="85"/>
      <c r="P667" s="222">
        <f>O667*H667</f>
        <v>0</v>
      </c>
      <c r="Q667" s="222">
        <v>1.0000000000000001E-05</v>
      </c>
      <c r="R667" s="222">
        <f>Q667*H667</f>
        <v>7.0000000000000007E-05</v>
      </c>
      <c r="S667" s="222">
        <v>0</v>
      </c>
      <c r="T667" s="223">
        <f>S667*H667</f>
        <v>0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24" t="s">
        <v>289</v>
      </c>
      <c r="AT667" s="224" t="s">
        <v>286</v>
      </c>
      <c r="AU667" s="224" t="s">
        <v>84</v>
      </c>
      <c r="AY667" s="18" t="s">
        <v>137</v>
      </c>
      <c r="BE667" s="225">
        <f>IF(N667="základní",J667,0)</f>
        <v>0</v>
      </c>
      <c r="BF667" s="225">
        <f>IF(N667="snížená",J667,0)</f>
        <v>0</v>
      </c>
      <c r="BG667" s="225">
        <f>IF(N667="zákl. přenesená",J667,0)</f>
        <v>0</v>
      </c>
      <c r="BH667" s="225">
        <f>IF(N667="sníž. přenesená",J667,0)</f>
        <v>0</v>
      </c>
      <c r="BI667" s="225">
        <f>IF(N667="nulová",J667,0)</f>
        <v>0</v>
      </c>
      <c r="BJ667" s="18" t="s">
        <v>82</v>
      </c>
      <c r="BK667" s="225">
        <f>ROUND(I667*H667,2)</f>
        <v>0</v>
      </c>
      <c r="BL667" s="18" t="s">
        <v>189</v>
      </c>
      <c r="BM667" s="224" t="s">
        <v>942</v>
      </c>
    </row>
    <row r="668" s="2" customFormat="1" ht="49.05" customHeight="1">
      <c r="A668" s="39"/>
      <c r="B668" s="40"/>
      <c r="C668" s="213" t="s">
        <v>943</v>
      </c>
      <c r="D668" s="213" t="s">
        <v>140</v>
      </c>
      <c r="E668" s="214" t="s">
        <v>944</v>
      </c>
      <c r="F668" s="215" t="s">
        <v>945</v>
      </c>
      <c r="G668" s="216" t="s">
        <v>226</v>
      </c>
      <c r="H668" s="217">
        <v>2</v>
      </c>
      <c r="I668" s="218"/>
      <c r="J668" s="219">
        <f>ROUND(I668*H668,2)</f>
        <v>0</v>
      </c>
      <c r="K668" s="215" t="s">
        <v>282</v>
      </c>
      <c r="L668" s="45"/>
      <c r="M668" s="220" t="s">
        <v>19</v>
      </c>
      <c r="N668" s="221" t="s">
        <v>46</v>
      </c>
      <c r="O668" s="85"/>
      <c r="P668" s="222">
        <f>O668*H668</f>
        <v>0</v>
      </c>
      <c r="Q668" s="222">
        <v>0</v>
      </c>
      <c r="R668" s="222">
        <f>Q668*H668</f>
        <v>0</v>
      </c>
      <c r="S668" s="222">
        <v>0</v>
      </c>
      <c r="T668" s="223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24" t="s">
        <v>189</v>
      </c>
      <c r="AT668" s="224" t="s">
        <v>140</v>
      </c>
      <c r="AU668" s="224" t="s">
        <v>84</v>
      </c>
      <c r="AY668" s="18" t="s">
        <v>137</v>
      </c>
      <c r="BE668" s="225">
        <f>IF(N668="základní",J668,0)</f>
        <v>0</v>
      </c>
      <c r="BF668" s="225">
        <f>IF(N668="snížená",J668,0)</f>
        <v>0</v>
      </c>
      <c r="BG668" s="225">
        <f>IF(N668="zákl. přenesená",J668,0)</f>
        <v>0</v>
      </c>
      <c r="BH668" s="225">
        <f>IF(N668="sníž. přenesená",J668,0)</f>
        <v>0</v>
      </c>
      <c r="BI668" s="225">
        <f>IF(N668="nulová",J668,0)</f>
        <v>0</v>
      </c>
      <c r="BJ668" s="18" t="s">
        <v>82</v>
      </c>
      <c r="BK668" s="225">
        <f>ROUND(I668*H668,2)</f>
        <v>0</v>
      </c>
      <c r="BL668" s="18" t="s">
        <v>189</v>
      </c>
      <c r="BM668" s="224" t="s">
        <v>946</v>
      </c>
    </row>
    <row r="669" s="2" customFormat="1">
      <c r="A669" s="39"/>
      <c r="B669" s="40"/>
      <c r="C669" s="41"/>
      <c r="D669" s="268" t="s">
        <v>284</v>
      </c>
      <c r="E669" s="41"/>
      <c r="F669" s="269" t="s">
        <v>947</v>
      </c>
      <c r="G669" s="41"/>
      <c r="H669" s="41"/>
      <c r="I669" s="228"/>
      <c r="J669" s="41"/>
      <c r="K669" s="41"/>
      <c r="L669" s="45"/>
      <c r="M669" s="229"/>
      <c r="N669" s="230"/>
      <c r="O669" s="85"/>
      <c r="P669" s="85"/>
      <c r="Q669" s="85"/>
      <c r="R669" s="85"/>
      <c r="S669" s="85"/>
      <c r="T669" s="86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18" t="s">
        <v>284</v>
      </c>
      <c r="AU669" s="18" t="s">
        <v>84</v>
      </c>
    </row>
    <row r="670" s="2" customFormat="1" ht="24.15" customHeight="1">
      <c r="A670" s="39"/>
      <c r="B670" s="40"/>
      <c r="C670" s="270" t="s">
        <v>948</v>
      </c>
      <c r="D670" s="270" t="s">
        <v>286</v>
      </c>
      <c r="E670" s="271" t="s">
        <v>949</v>
      </c>
      <c r="F670" s="272" t="s">
        <v>950</v>
      </c>
      <c r="G670" s="273" t="s">
        <v>226</v>
      </c>
      <c r="H670" s="274">
        <v>2</v>
      </c>
      <c r="I670" s="275"/>
      <c r="J670" s="276">
        <f>ROUND(I670*H670,2)</f>
        <v>0</v>
      </c>
      <c r="K670" s="272" t="s">
        <v>282</v>
      </c>
      <c r="L670" s="277"/>
      <c r="M670" s="278" t="s">
        <v>19</v>
      </c>
      <c r="N670" s="279" t="s">
        <v>46</v>
      </c>
      <c r="O670" s="85"/>
      <c r="P670" s="222">
        <f>O670*H670</f>
        <v>0</v>
      </c>
      <c r="Q670" s="222">
        <v>6.0000000000000002E-05</v>
      </c>
      <c r="R670" s="222">
        <f>Q670*H670</f>
        <v>0.00012</v>
      </c>
      <c r="S670" s="222">
        <v>0</v>
      </c>
      <c r="T670" s="223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24" t="s">
        <v>289</v>
      </c>
      <c r="AT670" s="224" t="s">
        <v>286</v>
      </c>
      <c r="AU670" s="224" t="s">
        <v>84</v>
      </c>
      <c r="AY670" s="18" t="s">
        <v>137</v>
      </c>
      <c r="BE670" s="225">
        <f>IF(N670="základní",J670,0)</f>
        <v>0</v>
      </c>
      <c r="BF670" s="225">
        <f>IF(N670="snížená",J670,0)</f>
        <v>0</v>
      </c>
      <c r="BG670" s="225">
        <f>IF(N670="zákl. přenesená",J670,0)</f>
        <v>0</v>
      </c>
      <c r="BH670" s="225">
        <f>IF(N670="sníž. přenesená",J670,0)</f>
        <v>0</v>
      </c>
      <c r="BI670" s="225">
        <f>IF(N670="nulová",J670,0)</f>
        <v>0</v>
      </c>
      <c r="BJ670" s="18" t="s">
        <v>82</v>
      </c>
      <c r="BK670" s="225">
        <f>ROUND(I670*H670,2)</f>
        <v>0</v>
      </c>
      <c r="BL670" s="18" t="s">
        <v>189</v>
      </c>
      <c r="BM670" s="224" t="s">
        <v>951</v>
      </c>
    </row>
    <row r="671" s="13" customFormat="1">
      <c r="A671" s="13"/>
      <c r="B671" s="236"/>
      <c r="C671" s="237"/>
      <c r="D671" s="226" t="s">
        <v>228</v>
      </c>
      <c r="E671" s="238" t="s">
        <v>19</v>
      </c>
      <c r="F671" s="239" t="s">
        <v>1746</v>
      </c>
      <c r="G671" s="237"/>
      <c r="H671" s="238" t="s">
        <v>19</v>
      </c>
      <c r="I671" s="240"/>
      <c r="J671" s="237"/>
      <c r="K671" s="237"/>
      <c r="L671" s="241"/>
      <c r="M671" s="242"/>
      <c r="N671" s="243"/>
      <c r="O671" s="243"/>
      <c r="P671" s="243"/>
      <c r="Q671" s="243"/>
      <c r="R671" s="243"/>
      <c r="S671" s="243"/>
      <c r="T671" s="244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5" t="s">
        <v>228</v>
      </c>
      <c r="AU671" s="245" t="s">
        <v>84</v>
      </c>
      <c r="AV671" s="13" t="s">
        <v>82</v>
      </c>
      <c r="AW671" s="13" t="s">
        <v>37</v>
      </c>
      <c r="AX671" s="13" t="s">
        <v>75</v>
      </c>
      <c r="AY671" s="245" t="s">
        <v>137</v>
      </c>
    </row>
    <row r="672" s="14" customFormat="1">
      <c r="A672" s="14"/>
      <c r="B672" s="246"/>
      <c r="C672" s="247"/>
      <c r="D672" s="226" t="s">
        <v>228</v>
      </c>
      <c r="E672" s="248" t="s">
        <v>19</v>
      </c>
      <c r="F672" s="249" t="s">
        <v>84</v>
      </c>
      <c r="G672" s="247"/>
      <c r="H672" s="250">
        <v>2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6" t="s">
        <v>228</v>
      </c>
      <c r="AU672" s="256" t="s">
        <v>84</v>
      </c>
      <c r="AV672" s="14" t="s">
        <v>84</v>
      </c>
      <c r="AW672" s="14" t="s">
        <v>37</v>
      </c>
      <c r="AX672" s="14" t="s">
        <v>75</v>
      </c>
      <c r="AY672" s="256" t="s">
        <v>137</v>
      </c>
    </row>
    <row r="673" s="13" customFormat="1">
      <c r="A673" s="13"/>
      <c r="B673" s="236"/>
      <c r="C673" s="237"/>
      <c r="D673" s="226" t="s">
        <v>228</v>
      </c>
      <c r="E673" s="238" t="s">
        <v>19</v>
      </c>
      <c r="F673" s="239" t="s">
        <v>1745</v>
      </c>
      <c r="G673" s="237"/>
      <c r="H673" s="238" t="s">
        <v>19</v>
      </c>
      <c r="I673" s="240"/>
      <c r="J673" s="237"/>
      <c r="K673" s="237"/>
      <c r="L673" s="241"/>
      <c r="M673" s="242"/>
      <c r="N673" s="243"/>
      <c r="O673" s="243"/>
      <c r="P673" s="243"/>
      <c r="Q673" s="243"/>
      <c r="R673" s="243"/>
      <c r="S673" s="243"/>
      <c r="T673" s="244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5" t="s">
        <v>228</v>
      </c>
      <c r="AU673" s="245" t="s">
        <v>84</v>
      </c>
      <c r="AV673" s="13" t="s">
        <v>82</v>
      </c>
      <c r="AW673" s="13" t="s">
        <v>37</v>
      </c>
      <c r="AX673" s="13" t="s">
        <v>75</v>
      </c>
      <c r="AY673" s="245" t="s">
        <v>137</v>
      </c>
    </row>
    <row r="674" s="14" customFormat="1">
      <c r="A674" s="14"/>
      <c r="B674" s="246"/>
      <c r="C674" s="247"/>
      <c r="D674" s="226" t="s">
        <v>228</v>
      </c>
      <c r="E674" s="248" t="s">
        <v>19</v>
      </c>
      <c r="F674" s="249" t="s">
        <v>75</v>
      </c>
      <c r="G674" s="247"/>
      <c r="H674" s="250">
        <v>0</v>
      </c>
      <c r="I674" s="251"/>
      <c r="J674" s="247"/>
      <c r="K674" s="247"/>
      <c r="L674" s="252"/>
      <c r="M674" s="253"/>
      <c r="N674" s="254"/>
      <c r="O674" s="254"/>
      <c r="P674" s="254"/>
      <c r="Q674" s="254"/>
      <c r="R674" s="254"/>
      <c r="S674" s="254"/>
      <c r="T674" s="255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6" t="s">
        <v>228</v>
      </c>
      <c r="AU674" s="256" t="s">
        <v>84</v>
      </c>
      <c r="AV674" s="14" t="s">
        <v>84</v>
      </c>
      <c r="AW674" s="14" t="s">
        <v>37</v>
      </c>
      <c r="AX674" s="14" t="s">
        <v>75</v>
      </c>
      <c r="AY674" s="256" t="s">
        <v>137</v>
      </c>
    </row>
    <row r="675" s="15" customFormat="1">
      <c r="A675" s="15"/>
      <c r="B675" s="257"/>
      <c r="C675" s="258"/>
      <c r="D675" s="226" t="s">
        <v>228</v>
      </c>
      <c r="E675" s="259" t="s">
        <v>19</v>
      </c>
      <c r="F675" s="260" t="s">
        <v>237</v>
      </c>
      <c r="G675" s="258"/>
      <c r="H675" s="261">
        <v>2</v>
      </c>
      <c r="I675" s="262"/>
      <c r="J675" s="258"/>
      <c r="K675" s="258"/>
      <c r="L675" s="263"/>
      <c r="M675" s="264"/>
      <c r="N675" s="265"/>
      <c r="O675" s="265"/>
      <c r="P675" s="265"/>
      <c r="Q675" s="265"/>
      <c r="R675" s="265"/>
      <c r="S675" s="265"/>
      <c r="T675" s="26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67" t="s">
        <v>228</v>
      </c>
      <c r="AU675" s="267" t="s">
        <v>84</v>
      </c>
      <c r="AV675" s="15" t="s">
        <v>155</v>
      </c>
      <c r="AW675" s="15" t="s">
        <v>37</v>
      </c>
      <c r="AX675" s="15" t="s">
        <v>82</v>
      </c>
      <c r="AY675" s="267" t="s">
        <v>137</v>
      </c>
    </row>
    <row r="676" s="2" customFormat="1" ht="16.5" customHeight="1">
      <c r="A676" s="39"/>
      <c r="B676" s="40"/>
      <c r="C676" s="270" t="s">
        <v>952</v>
      </c>
      <c r="D676" s="270" t="s">
        <v>286</v>
      </c>
      <c r="E676" s="271" t="s">
        <v>915</v>
      </c>
      <c r="F676" s="272" t="s">
        <v>916</v>
      </c>
      <c r="G676" s="273" t="s">
        <v>226</v>
      </c>
      <c r="H676" s="274">
        <v>2</v>
      </c>
      <c r="I676" s="275"/>
      <c r="J676" s="276">
        <f>ROUND(I676*H676,2)</f>
        <v>0</v>
      </c>
      <c r="K676" s="272" t="s">
        <v>282</v>
      </c>
      <c r="L676" s="277"/>
      <c r="M676" s="278" t="s">
        <v>19</v>
      </c>
      <c r="N676" s="279" t="s">
        <v>46</v>
      </c>
      <c r="O676" s="85"/>
      <c r="P676" s="222">
        <f>O676*H676</f>
        <v>0</v>
      </c>
      <c r="Q676" s="222">
        <v>3.0000000000000001E-05</v>
      </c>
      <c r="R676" s="222">
        <f>Q676*H676</f>
        <v>6.0000000000000002E-05</v>
      </c>
      <c r="S676" s="222">
        <v>0</v>
      </c>
      <c r="T676" s="223">
        <f>S676*H676</f>
        <v>0</v>
      </c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R676" s="224" t="s">
        <v>289</v>
      </c>
      <c r="AT676" s="224" t="s">
        <v>286</v>
      </c>
      <c r="AU676" s="224" t="s">
        <v>84</v>
      </c>
      <c r="AY676" s="18" t="s">
        <v>137</v>
      </c>
      <c r="BE676" s="225">
        <f>IF(N676="základní",J676,0)</f>
        <v>0</v>
      </c>
      <c r="BF676" s="225">
        <f>IF(N676="snížená",J676,0)</f>
        <v>0</v>
      </c>
      <c r="BG676" s="225">
        <f>IF(N676="zákl. přenesená",J676,0)</f>
        <v>0</v>
      </c>
      <c r="BH676" s="225">
        <f>IF(N676="sníž. přenesená",J676,0)</f>
        <v>0</v>
      </c>
      <c r="BI676" s="225">
        <f>IF(N676="nulová",J676,0)</f>
        <v>0</v>
      </c>
      <c r="BJ676" s="18" t="s">
        <v>82</v>
      </c>
      <c r="BK676" s="225">
        <f>ROUND(I676*H676,2)</f>
        <v>0</v>
      </c>
      <c r="BL676" s="18" t="s">
        <v>189</v>
      </c>
      <c r="BM676" s="224" t="s">
        <v>953</v>
      </c>
    </row>
    <row r="677" s="2" customFormat="1" ht="16.5" customHeight="1">
      <c r="A677" s="39"/>
      <c r="B677" s="40"/>
      <c r="C677" s="270" t="s">
        <v>954</v>
      </c>
      <c r="D677" s="270" t="s">
        <v>286</v>
      </c>
      <c r="E677" s="271" t="s">
        <v>903</v>
      </c>
      <c r="F677" s="272" t="s">
        <v>904</v>
      </c>
      <c r="G677" s="273" t="s">
        <v>226</v>
      </c>
      <c r="H677" s="274">
        <v>2</v>
      </c>
      <c r="I677" s="275"/>
      <c r="J677" s="276">
        <f>ROUND(I677*H677,2)</f>
        <v>0</v>
      </c>
      <c r="K677" s="272" t="s">
        <v>282</v>
      </c>
      <c r="L677" s="277"/>
      <c r="M677" s="278" t="s">
        <v>19</v>
      </c>
      <c r="N677" s="279" t="s">
        <v>46</v>
      </c>
      <c r="O677" s="85"/>
      <c r="P677" s="222">
        <f>O677*H677</f>
        <v>0</v>
      </c>
      <c r="Q677" s="222">
        <v>1.0000000000000001E-05</v>
      </c>
      <c r="R677" s="222">
        <f>Q677*H677</f>
        <v>2.0000000000000002E-05</v>
      </c>
      <c r="S677" s="222">
        <v>0</v>
      </c>
      <c r="T677" s="223">
        <f>S677*H677</f>
        <v>0</v>
      </c>
      <c r="U677" s="39"/>
      <c r="V677" s="39"/>
      <c r="W677" s="39"/>
      <c r="X677" s="39"/>
      <c r="Y677" s="39"/>
      <c r="Z677" s="39"/>
      <c r="AA677" s="39"/>
      <c r="AB677" s="39"/>
      <c r="AC677" s="39"/>
      <c r="AD677" s="39"/>
      <c r="AE677" s="39"/>
      <c r="AR677" s="224" t="s">
        <v>289</v>
      </c>
      <c r="AT677" s="224" t="s">
        <v>286</v>
      </c>
      <c r="AU677" s="224" t="s">
        <v>84</v>
      </c>
      <c r="AY677" s="18" t="s">
        <v>137</v>
      </c>
      <c r="BE677" s="225">
        <f>IF(N677="základní",J677,0)</f>
        <v>0</v>
      </c>
      <c r="BF677" s="225">
        <f>IF(N677="snížená",J677,0)</f>
        <v>0</v>
      </c>
      <c r="BG677" s="225">
        <f>IF(N677="zákl. přenesená",J677,0)</f>
        <v>0</v>
      </c>
      <c r="BH677" s="225">
        <f>IF(N677="sníž. přenesená",J677,0)</f>
        <v>0</v>
      </c>
      <c r="BI677" s="225">
        <f>IF(N677="nulová",J677,0)</f>
        <v>0</v>
      </c>
      <c r="BJ677" s="18" t="s">
        <v>82</v>
      </c>
      <c r="BK677" s="225">
        <f>ROUND(I677*H677,2)</f>
        <v>0</v>
      </c>
      <c r="BL677" s="18" t="s">
        <v>189</v>
      </c>
      <c r="BM677" s="224" t="s">
        <v>955</v>
      </c>
    </row>
    <row r="678" s="2" customFormat="1" ht="49.05" customHeight="1">
      <c r="A678" s="39"/>
      <c r="B678" s="40"/>
      <c r="C678" s="213" t="s">
        <v>956</v>
      </c>
      <c r="D678" s="213" t="s">
        <v>140</v>
      </c>
      <c r="E678" s="214" t="s">
        <v>957</v>
      </c>
      <c r="F678" s="215" t="s">
        <v>958</v>
      </c>
      <c r="G678" s="216" t="s">
        <v>226</v>
      </c>
      <c r="H678" s="217">
        <v>1</v>
      </c>
      <c r="I678" s="218"/>
      <c r="J678" s="219">
        <f>ROUND(I678*H678,2)</f>
        <v>0</v>
      </c>
      <c r="K678" s="215" t="s">
        <v>282</v>
      </c>
      <c r="L678" s="45"/>
      <c r="M678" s="220" t="s">
        <v>19</v>
      </c>
      <c r="N678" s="221" t="s">
        <v>46</v>
      </c>
      <c r="O678" s="85"/>
      <c r="P678" s="222">
        <f>O678*H678</f>
        <v>0</v>
      </c>
      <c r="Q678" s="222">
        <v>0</v>
      </c>
      <c r="R678" s="222">
        <f>Q678*H678</f>
        <v>0</v>
      </c>
      <c r="S678" s="222">
        <v>0</v>
      </c>
      <c r="T678" s="223">
        <f>S678*H678</f>
        <v>0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224" t="s">
        <v>189</v>
      </c>
      <c r="AT678" s="224" t="s">
        <v>140</v>
      </c>
      <c r="AU678" s="224" t="s">
        <v>84</v>
      </c>
      <c r="AY678" s="18" t="s">
        <v>137</v>
      </c>
      <c r="BE678" s="225">
        <f>IF(N678="základní",J678,0)</f>
        <v>0</v>
      </c>
      <c r="BF678" s="225">
        <f>IF(N678="snížená",J678,0)</f>
        <v>0</v>
      </c>
      <c r="BG678" s="225">
        <f>IF(N678="zákl. přenesená",J678,0)</f>
        <v>0</v>
      </c>
      <c r="BH678" s="225">
        <f>IF(N678="sníž. přenesená",J678,0)</f>
        <v>0</v>
      </c>
      <c r="BI678" s="225">
        <f>IF(N678="nulová",J678,0)</f>
        <v>0</v>
      </c>
      <c r="BJ678" s="18" t="s">
        <v>82</v>
      </c>
      <c r="BK678" s="225">
        <f>ROUND(I678*H678,2)</f>
        <v>0</v>
      </c>
      <c r="BL678" s="18" t="s">
        <v>189</v>
      </c>
      <c r="BM678" s="224" t="s">
        <v>959</v>
      </c>
    </row>
    <row r="679" s="2" customFormat="1">
      <c r="A679" s="39"/>
      <c r="B679" s="40"/>
      <c r="C679" s="41"/>
      <c r="D679" s="268" t="s">
        <v>284</v>
      </c>
      <c r="E679" s="41"/>
      <c r="F679" s="269" t="s">
        <v>960</v>
      </c>
      <c r="G679" s="41"/>
      <c r="H679" s="41"/>
      <c r="I679" s="228"/>
      <c r="J679" s="41"/>
      <c r="K679" s="41"/>
      <c r="L679" s="45"/>
      <c r="M679" s="229"/>
      <c r="N679" s="230"/>
      <c r="O679" s="85"/>
      <c r="P679" s="85"/>
      <c r="Q679" s="85"/>
      <c r="R679" s="85"/>
      <c r="S679" s="85"/>
      <c r="T679" s="86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18" t="s">
        <v>284</v>
      </c>
      <c r="AU679" s="18" t="s">
        <v>84</v>
      </c>
    </row>
    <row r="680" s="2" customFormat="1" ht="24.15" customHeight="1">
      <c r="A680" s="39"/>
      <c r="B680" s="40"/>
      <c r="C680" s="270" t="s">
        <v>961</v>
      </c>
      <c r="D680" s="270" t="s">
        <v>286</v>
      </c>
      <c r="E680" s="271" t="s">
        <v>962</v>
      </c>
      <c r="F680" s="272" t="s">
        <v>963</v>
      </c>
      <c r="G680" s="273" t="s">
        <v>226</v>
      </c>
      <c r="H680" s="274">
        <v>1</v>
      </c>
      <c r="I680" s="275"/>
      <c r="J680" s="276">
        <f>ROUND(I680*H680,2)</f>
        <v>0</v>
      </c>
      <c r="K680" s="272" t="s">
        <v>282</v>
      </c>
      <c r="L680" s="277"/>
      <c r="M680" s="278" t="s">
        <v>19</v>
      </c>
      <c r="N680" s="279" t="s">
        <v>46</v>
      </c>
      <c r="O680" s="85"/>
      <c r="P680" s="222">
        <f>O680*H680</f>
        <v>0</v>
      </c>
      <c r="Q680" s="222">
        <v>4.0000000000000003E-05</v>
      </c>
      <c r="R680" s="222">
        <f>Q680*H680</f>
        <v>4.0000000000000003E-05</v>
      </c>
      <c r="S680" s="222">
        <v>0</v>
      </c>
      <c r="T680" s="223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24" t="s">
        <v>289</v>
      </c>
      <c r="AT680" s="224" t="s">
        <v>286</v>
      </c>
      <c r="AU680" s="224" t="s">
        <v>84</v>
      </c>
      <c r="AY680" s="18" t="s">
        <v>137</v>
      </c>
      <c r="BE680" s="225">
        <f>IF(N680="základní",J680,0)</f>
        <v>0</v>
      </c>
      <c r="BF680" s="225">
        <f>IF(N680="snížená",J680,0)</f>
        <v>0</v>
      </c>
      <c r="BG680" s="225">
        <f>IF(N680="zákl. přenesená",J680,0)</f>
        <v>0</v>
      </c>
      <c r="BH680" s="225">
        <f>IF(N680="sníž. přenesená",J680,0)</f>
        <v>0</v>
      </c>
      <c r="BI680" s="225">
        <f>IF(N680="nulová",J680,0)</f>
        <v>0</v>
      </c>
      <c r="BJ680" s="18" t="s">
        <v>82</v>
      </c>
      <c r="BK680" s="225">
        <f>ROUND(I680*H680,2)</f>
        <v>0</v>
      </c>
      <c r="BL680" s="18" t="s">
        <v>189</v>
      </c>
      <c r="BM680" s="224" t="s">
        <v>964</v>
      </c>
    </row>
    <row r="681" s="13" customFormat="1">
      <c r="A681" s="13"/>
      <c r="B681" s="236"/>
      <c r="C681" s="237"/>
      <c r="D681" s="226" t="s">
        <v>228</v>
      </c>
      <c r="E681" s="238" t="s">
        <v>19</v>
      </c>
      <c r="F681" s="239" t="s">
        <v>1746</v>
      </c>
      <c r="G681" s="237"/>
      <c r="H681" s="238" t="s">
        <v>19</v>
      </c>
      <c r="I681" s="240"/>
      <c r="J681" s="237"/>
      <c r="K681" s="237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228</v>
      </c>
      <c r="AU681" s="245" t="s">
        <v>84</v>
      </c>
      <c r="AV681" s="13" t="s">
        <v>82</v>
      </c>
      <c r="AW681" s="13" t="s">
        <v>37</v>
      </c>
      <c r="AX681" s="13" t="s">
        <v>75</v>
      </c>
      <c r="AY681" s="245" t="s">
        <v>137</v>
      </c>
    </row>
    <row r="682" s="14" customFormat="1">
      <c r="A682" s="14"/>
      <c r="B682" s="246"/>
      <c r="C682" s="247"/>
      <c r="D682" s="226" t="s">
        <v>228</v>
      </c>
      <c r="E682" s="248" t="s">
        <v>19</v>
      </c>
      <c r="F682" s="249" t="s">
        <v>82</v>
      </c>
      <c r="G682" s="247"/>
      <c r="H682" s="250">
        <v>1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228</v>
      </c>
      <c r="AU682" s="256" t="s">
        <v>84</v>
      </c>
      <c r="AV682" s="14" t="s">
        <v>84</v>
      </c>
      <c r="AW682" s="14" t="s">
        <v>37</v>
      </c>
      <c r="AX682" s="14" t="s">
        <v>75</v>
      </c>
      <c r="AY682" s="256" t="s">
        <v>137</v>
      </c>
    </row>
    <row r="683" s="13" customFormat="1">
      <c r="A683" s="13"/>
      <c r="B683" s="236"/>
      <c r="C683" s="237"/>
      <c r="D683" s="226" t="s">
        <v>228</v>
      </c>
      <c r="E683" s="238" t="s">
        <v>19</v>
      </c>
      <c r="F683" s="239" t="s">
        <v>1745</v>
      </c>
      <c r="G683" s="237"/>
      <c r="H683" s="238" t="s">
        <v>19</v>
      </c>
      <c r="I683" s="240"/>
      <c r="J683" s="237"/>
      <c r="K683" s="237"/>
      <c r="L683" s="241"/>
      <c r="M683" s="242"/>
      <c r="N683" s="243"/>
      <c r="O683" s="243"/>
      <c r="P683" s="243"/>
      <c r="Q683" s="243"/>
      <c r="R683" s="243"/>
      <c r="S683" s="243"/>
      <c r="T683" s="24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5" t="s">
        <v>228</v>
      </c>
      <c r="AU683" s="245" t="s">
        <v>84</v>
      </c>
      <c r="AV683" s="13" t="s">
        <v>82</v>
      </c>
      <c r="AW683" s="13" t="s">
        <v>37</v>
      </c>
      <c r="AX683" s="13" t="s">
        <v>75</v>
      </c>
      <c r="AY683" s="245" t="s">
        <v>137</v>
      </c>
    </row>
    <row r="684" s="14" customFormat="1">
      <c r="A684" s="14"/>
      <c r="B684" s="246"/>
      <c r="C684" s="247"/>
      <c r="D684" s="226" t="s">
        <v>228</v>
      </c>
      <c r="E684" s="248" t="s">
        <v>19</v>
      </c>
      <c r="F684" s="249" t="s">
        <v>75</v>
      </c>
      <c r="G684" s="247"/>
      <c r="H684" s="250">
        <v>0</v>
      </c>
      <c r="I684" s="251"/>
      <c r="J684" s="247"/>
      <c r="K684" s="247"/>
      <c r="L684" s="252"/>
      <c r="M684" s="253"/>
      <c r="N684" s="254"/>
      <c r="O684" s="254"/>
      <c r="P684" s="254"/>
      <c r="Q684" s="254"/>
      <c r="R684" s="254"/>
      <c r="S684" s="254"/>
      <c r="T684" s="25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6" t="s">
        <v>228</v>
      </c>
      <c r="AU684" s="256" t="s">
        <v>84</v>
      </c>
      <c r="AV684" s="14" t="s">
        <v>84</v>
      </c>
      <c r="AW684" s="14" t="s">
        <v>37</v>
      </c>
      <c r="AX684" s="14" t="s">
        <v>75</v>
      </c>
      <c r="AY684" s="256" t="s">
        <v>137</v>
      </c>
    </row>
    <row r="685" s="15" customFormat="1">
      <c r="A685" s="15"/>
      <c r="B685" s="257"/>
      <c r="C685" s="258"/>
      <c r="D685" s="226" t="s">
        <v>228</v>
      </c>
      <c r="E685" s="259" t="s">
        <v>19</v>
      </c>
      <c r="F685" s="260" t="s">
        <v>237</v>
      </c>
      <c r="G685" s="258"/>
      <c r="H685" s="261">
        <v>1</v>
      </c>
      <c r="I685" s="262"/>
      <c r="J685" s="258"/>
      <c r="K685" s="258"/>
      <c r="L685" s="263"/>
      <c r="M685" s="264"/>
      <c r="N685" s="265"/>
      <c r="O685" s="265"/>
      <c r="P685" s="265"/>
      <c r="Q685" s="265"/>
      <c r="R685" s="265"/>
      <c r="S685" s="265"/>
      <c r="T685" s="266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7" t="s">
        <v>228</v>
      </c>
      <c r="AU685" s="267" t="s">
        <v>84</v>
      </c>
      <c r="AV685" s="15" t="s">
        <v>155</v>
      </c>
      <c r="AW685" s="15" t="s">
        <v>37</v>
      </c>
      <c r="AX685" s="15" t="s">
        <v>82</v>
      </c>
      <c r="AY685" s="267" t="s">
        <v>137</v>
      </c>
    </row>
    <row r="686" s="2" customFormat="1" ht="16.5" customHeight="1">
      <c r="A686" s="39"/>
      <c r="B686" s="40"/>
      <c r="C686" s="270" t="s">
        <v>965</v>
      </c>
      <c r="D686" s="270" t="s">
        <v>286</v>
      </c>
      <c r="E686" s="271" t="s">
        <v>899</v>
      </c>
      <c r="F686" s="272" t="s">
        <v>900</v>
      </c>
      <c r="G686" s="273" t="s">
        <v>226</v>
      </c>
      <c r="H686" s="274">
        <v>1</v>
      </c>
      <c r="I686" s="275"/>
      <c r="J686" s="276">
        <f>ROUND(I686*H686,2)</f>
        <v>0</v>
      </c>
      <c r="K686" s="272" t="s">
        <v>282</v>
      </c>
      <c r="L686" s="277"/>
      <c r="M686" s="278" t="s">
        <v>19</v>
      </c>
      <c r="N686" s="279" t="s">
        <v>46</v>
      </c>
      <c r="O686" s="85"/>
      <c r="P686" s="222">
        <f>O686*H686</f>
        <v>0</v>
      </c>
      <c r="Q686" s="222">
        <v>3.0000000000000001E-05</v>
      </c>
      <c r="R686" s="222">
        <f>Q686*H686</f>
        <v>3.0000000000000001E-05</v>
      </c>
      <c r="S686" s="222">
        <v>0</v>
      </c>
      <c r="T686" s="223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24" t="s">
        <v>289</v>
      </c>
      <c r="AT686" s="224" t="s">
        <v>286</v>
      </c>
      <c r="AU686" s="224" t="s">
        <v>84</v>
      </c>
      <c r="AY686" s="18" t="s">
        <v>137</v>
      </c>
      <c r="BE686" s="225">
        <f>IF(N686="základní",J686,0)</f>
        <v>0</v>
      </c>
      <c r="BF686" s="225">
        <f>IF(N686="snížená",J686,0)</f>
        <v>0</v>
      </c>
      <c r="BG686" s="225">
        <f>IF(N686="zákl. přenesená",J686,0)</f>
        <v>0</v>
      </c>
      <c r="BH686" s="225">
        <f>IF(N686="sníž. přenesená",J686,0)</f>
        <v>0</v>
      </c>
      <c r="BI686" s="225">
        <f>IF(N686="nulová",J686,0)</f>
        <v>0</v>
      </c>
      <c r="BJ686" s="18" t="s">
        <v>82</v>
      </c>
      <c r="BK686" s="225">
        <f>ROUND(I686*H686,2)</f>
        <v>0</v>
      </c>
      <c r="BL686" s="18" t="s">
        <v>189</v>
      </c>
      <c r="BM686" s="224" t="s">
        <v>966</v>
      </c>
    </row>
    <row r="687" s="2" customFormat="1" ht="16.5" customHeight="1">
      <c r="A687" s="39"/>
      <c r="B687" s="40"/>
      <c r="C687" s="270" t="s">
        <v>967</v>
      </c>
      <c r="D687" s="270" t="s">
        <v>286</v>
      </c>
      <c r="E687" s="271" t="s">
        <v>903</v>
      </c>
      <c r="F687" s="272" t="s">
        <v>904</v>
      </c>
      <c r="G687" s="273" t="s">
        <v>226</v>
      </c>
      <c r="H687" s="274">
        <v>1</v>
      </c>
      <c r="I687" s="275"/>
      <c r="J687" s="276">
        <f>ROUND(I687*H687,2)</f>
        <v>0</v>
      </c>
      <c r="K687" s="272" t="s">
        <v>282</v>
      </c>
      <c r="L687" s="277"/>
      <c r="M687" s="278" t="s">
        <v>19</v>
      </c>
      <c r="N687" s="279" t="s">
        <v>46</v>
      </c>
      <c r="O687" s="85"/>
      <c r="P687" s="222">
        <f>O687*H687</f>
        <v>0</v>
      </c>
      <c r="Q687" s="222">
        <v>1.0000000000000001E-05</v>
      </c>
      <c r="R687" s="222">
        <f>Q687*H687</f>
        <v>1.0000000000000001E-05</v>
      </c>
      <c r="S687" s="222">
        <v>0</v>
      </c>
      <c r="T687" s="223">
        <f>S687*H687</f>
        <v>0</v>
      </c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R687" s="224" t="s">
        <v>289</v>
      </c>
      <c r="AT687" s="224" t="s">
        <v>286</v>
      </c>
      <c r="AU687" s="224" t="s">
        <v>84</v>
      </c>
      <c r="AY687" s="18" t="s">
        <v>137</v>
      </c>
      <c r="BE687" s="225">
        <f>IF(N687="základní",J687,0)</f>
        <v>0</v>
      </c>
      <c r="BF687" s="225">
        <f>IF(N687="snížená",J687,0)</f>
        <v>0</v>
      </c>
      <c r="BG687" s="225">
        <f>IF(N687="zákl. přenesená",J687,0)</f>
        <v>0</v>
      </c>
      <c r="BH687" s="225">
        <f>IF(N687="sníž. přenesená",J687,0)</f>
        <v>0</v>
      </c>
      <c r="BI687" s="225">
        <f>IF(N687="nulová",J687,0)</f>
        <v>0</v>
      </c>
      <c r="BJ687" s="18" t="s">
        <v>82</v>
      </c>
      <c r="BK687" s="225">
        <f>ROUND(I687*H687,2)</f>
        <v>0</v>
      </c>
      <c r="BL687" s="18" t="s">
        <v>189</v>
      </c>
      <c r="BM687" s="224" t="s">
        <v>968</v>
      </c>
    </row>
    <row r="688" s="2" customFormat="1" ht="33" customHeight="1">
      <c r="A688" s="39"/>
      <c r="B688" s="40"/>
      <c r="C688" s="213" t="s">
        <v>969</v>
      </c>
      <c r="D688" s="213" t="s">
        <v>140</v>
      </c>
      <c r="E688" s="214" t="s">
        <v>970</v>
      </c>
      <c r="F688" s="215" t="s">
        <v>971</v>
      </c>
      <c r="G688" s="216" t="s">
        <v>226</v>
      </c>
      <c r="H688" s="217">
        <v>3</v>
      </c>
      <c r="I688" s="218"/>
      <c r="J688" s="219">
        <f>ROUND(I688*H688,2)</f>
        <v>0</v>
      </c>
      <c r="K688" s="215" t="s">
        <v>282</v>
      </c>
      <c r="L688" s="45"/>
      <c r="M688" s="220" t="s">
        <v>19</v>
      </c>
      <c r="N688" s="221" t="s">
        <v>46</v>
      </c>
      <c r="O688" s="85"/>
      <c r="P688" s="222">
        <f>O688*H688</f>
        <v>0</v>
      </c>
      <c r="Q688" s="222">
        <v>0</v>
      </c>
      <c r="R688" s="222">
        <f>Q688*H688</f>
        <v>0</v>
      </c>
      <c r="S688" s="222">
        <v>0</v>
      </c>
      <c r="T688" s="223">
        <f>S688*H688</f>
        <v>0</v>
      </c>
      <c r="U688" s="39"/>
      <c r="V688" s="39"/>
      <c r="W688" s="39"/>
      <c r="X688" s="39"/>
      <c r="Y688" s="39"/>
      <c r="Z688" s="39"/>
      <c r="AA688" s="39"/>
      <c r="AB688" s="39"/>
      <c r="AC688" s="39"/>
      <c r="AD688" s="39"/>
      <c r="AE688" s="39"/>
      <c r="AR688" s="224" t="s">
        <v>189</v>
      </c>
      <c r="AT688" s="224" t="s">
        <v>140</v>
      </c>
      <c r="AU688" s="224" t="s">
        <v>84</v>
      </c>
      <c r="AY688" s="18" t="s">
        <v>137</v>
      </c>
      <c r="BE688" s="225">
        <f>IF(N688="základní",J688,0)</f>
        <v>0</v>
      </c>
      <c r="BF688" s="225">
        <f>IF(N688="snížená",J688,0)</f>
        <v>0</v>
      </c>
      <c r="BG688" s="225">
        <f>IF(N688="zákl. přenesená",J688,0)</f>
        <v>0</v>
      </c>
      <c r="BH688" s="225">
        <f>IF(N688="sníž. přenesená",J688,0)</f>
        <v>0</v>
      </c>
      <c r="BI688" s="225">
        <f>IF(N688="nulová",J688,0)</f>
        <v>0</v>
      </c>
      <c r="BJ688" s="18" t="s">
        <v>82</v>
      </c>
      <c r="BK688" s="225">
        <f>ROUND(I688*H688,2)</f>
        <v>0</v>
      </c>
      <c r="BL688" s="18" t="s">
        <v>189</v>
      </c>
      <c r="BM688" s="224" t="s">
        <v>972</v>
      </c>
    </row>
    <row r="689" s="2" customFormat="1">
      <c r="A689" s="39"/>
      <c r="B689" s="40"/>
      <c r="C689" s="41"/>
      <c r="D689" s="268" t="s">
        <v>284</v>
      </c>
      <c r="E689" s="41"/>
      <c r="F689" s="269" t="s">
        <v>973</v>
      </c>
      <c r="G689" s="41"/>
      <c r="H689" s="41"/>
      <c r="I689" s="228"/>
      <c r="J689" s="41"/>
      <c r="K689" s="41"/>
      <c r="L689" s="45"/>
      <c r="M689" s="229"/>
      <c r="N689" s="230"/>
      <c r="O689" s="85"/>
      <c r="P689" s="85"/>
      <c r="Q689" s="85"/>
      <c r="R689" s="85"/>
      <c r="S689" s="85"/>
      <c r="T689" s="86"/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T689" s="18" t="s">
        <v>284</v>
      </c>
      <c r="AU689" s="18" t="s">
        <v>84</v>
      </c>
    </row>
    <row r="690" s="2" customFormat="1" ht="16.5" customHeight="1">
      <c r="A690" s="39"/>
      <c r="B690" s="40"/>
      <c r="C690" s="270" t="s">
        <v>974</v>
      </c>
      <c r="D690" s="270" t="s">
        <v>286</v>
      </c>
      <c r="E690" s="271" t="s">
        <v>975</v>
      </c>
      <c r="F690" s="272" t="s">
        <v>976</v>
      </c>
      <c r="G690" s="273" t="s">
        <v>226</v>
      </c>
      <c r="H690" s="274">
        <v>3</v>
      </c>
      <c r="I690" s="275"/>
      <c r="J690" s="276">
        <f>ROUND(I690*H690,2)</f>
        <v>0</v>
      </c>
      <c r="K690" s="272" t="s">
        <v>282</v>
      </c>
      <c r="L690" s="277"/>
      <c r="M690" s="278" t="s">
        <v>19</v>
      </c>
      <c r="N690" s="279" t="s">
        <v>46</v>
      </c>
      <c r="O690" s="85"/>
      <c r="P690" s="222">
        <f>O690*H690</f>
        <v>0</v>
      </c>
      <c r="Q690" s="222">
        <v>0.00050000000000000001</v>
      </c>
      <c r="R690" s="222">
        <f>Q690*H690</f>
        <v>0.0015</v>
      </c>
      <c r="S690" s="222">
        <v>0</v>
      </c>
      <c r="T690" s="223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24" t="s">
        <v>289</v>
      </c>
      <c r="AT690" s="224" t="s">
        <v>286</v>
      </c>
      <c r="AU690" s="224" t="s">
        <v>84</v>
      </c>
      <c r="AY690" s="18" t="s">
        <v>137</v>
      </c>
      <c r="BE690" s="225">
        <f>IF(N690="základní",J690,0)</f>
        <v>0</v>
      </c>
      <c r="BF690" s="225">
        <f>IF(N690="snížená",J690,0)</f>
        <v>0</v>
      </c>
      <c r="BG690" s="225">
        <f>IF(N690="zákl. přenesená",J690,0)</f>
        <v>0</v>
      </c>
      <c r="BH690" s="225">
        <f>IF(N690="sníž. přenesená",J690,0)</f>
        <v>0</v>
      </c>
      <c r="BI690" s="225">
        <f>IF(N690="nulová",J690,0)</f>
        <v>0</v>
      </c>
      <c r="BJ690" s="18" t="s">
        <v>82</v>
      </c>
      <c r="BK690" s="225">
        <f>ROUND(I690*H690,2)</f>
        <v>0</v>
      </c>
      <c r="BL690" s="18" t="s">
        <v>189</v>
      </c>
      <c r="BM690" s="224" t="s">
        <v>977</v>
      </c>
    </row>
    <row r="691" s="13" customFormat="1">
      <c r="A691" s="13"/>
      <c r="B691" s="236"/>
      <c r="C691" s="237"/>
      <c r="D691" s="226" t="s">
        <v>228</v>
      </c>
      <c r="E691" s="238" t="s">
        <v>19</v>
      </c>
      <c r="F691" s="239" t="s">
        <v>1746</v>
      </c>
      <c r="G691" s="237"/>
      <c r="H691" s="238" t="s">
        <v>19</v>
      </c>
      <c r="I691" s="240"/>
      <c r="J691" s="237"/>
      <c r="K691" s="237"/>
      <c r="L691" s="241"/>
      <c r="M691" s="242"/>
      <c r="N691" s="243"/>
      <c r="O691" s="243"/>
      <c r="P691" s="243"/>
      <c r="Q691" s="243"/>
      <c r="R691" s="243"/>
      <c r="S691" s="243"/>
      <c r="T691" s="24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5" t="s">
        <v>228</v>
      </c>
      <c r="AU691" s="245" t="s">
        <v>84</v>
      </c>
      <c r="AV691" s="13" t="s">
        <v>82</v>
      </c>
      <c r="AW691" s="13" t="s">
        <v>37</v>
      </c>
      <c r="AX691" s="13" t="s">
        <v>75</v>
      </c>
      <c r="AY691" s="245" t="s">
        <v>137</v>
      </c>
    </row>
    <row r="692" s="14" customFormat="1">
      <c r="A692" s="14"/>
      <c r="B692" s="246"/>
      <c r="C692" s="247"/>
      <c r="D692" s="226" t="s">
        <v>228</v>
      </c>
      <c r="E692" s="248" t="s">
        <v>19</v>
      </c>
      <c r="F692" s="249" t="s">
        <v>151</v>
      </c>
      <c r="G692" s="247"/>
      <c r="H692" s="250">
        <v>3</v>
      </c>
      <c r="I692" s="251"/>
      <c r="J692" s="247"/>
      <c r="K692" s="247"/>
      <c r="L692" s="252"/>
      <c r="M692" s="253"/>
      <c r="N692" s="254"/>
      <c r="O692" s="254"/>
      <c r="P692" s="254"/>
      <c r="Q692" s="254"/>
      <c r="R692" s="254"/>
      <c r="S692" s="254"/>
      <c r="T692" s="25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6" t="s">
        <v>228</v>
      </c>
      <c r="AU692" s="256" t="s">
        <v>84</v>
      </c>
      <c r="AV692" s="14" t="s">
        <v>84</v>
      </c>
      <c r="AW692" s="14" t="s">
        <v>37</v>
      </c>
      <c r="AX692" s="14" t="s">
        <v>75</v>
      </c>
      <c r="AY692" s="256" t="s">
        <v>137</v>
      </c>
    </row>
    <row r="693" s="13" customFormat="1">
      <c r="A693" s="13"/>
      <c r="B693" s="236"/>
      <c r="C693" s="237"/>
      <c r="D693" s="226" t="s">
        <v>228</v>
      </c>
      <c r="E693" s="238" t="s">
        <v>19</v>
      </c>
      <c r="F693" s="239" t="s">
        <v>1745</v>
      </c>
      <c r="G693" s="237"/>
      <c r="H693" s="238" t="s">
        <v>19</v>
      </c>
      <c r="I693" s="240"/>
      <c r="J693" s="237"/>
      <c r="K693" s="237"/>
      <c r="L693" s="241"/>
      <c r="M693" s="242"/>
      <c r="N693" s="243"/>
      <c r="O693" s="243"/>
      <c r="P693" s="243"/>
      <c r="Q693" s="243"/>
      <c r="R693" s="243"/>
      <c r="S693" s="243"/>
      <c r="T693" s="244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5" t="s">
        <v>228</v>
      </c>
      <c r="AU693" s="245" t="s">
        <v>84</v>
      </c>
      <c r="AV693" s="13" t="s">
        <v>82</v>
      </c>
      <c r="AW693" s="13" t="s">
        <v>37</v>
      </c>
      <c r="AX693" s="13" t="s">
        <v>75</v>
      </c>
      <c r="AY693" s="245" t="s">
        <v>137</v>
      </c>
    </row>
    <row r="694" s="14" customFormat="1">
      <c r="A694" s="14"/>
      <c r="B694" s="246"/>
      <c r="C694" s="247"/>
      <c r="D694" s="226" t="s">
        <v>228</v>
      </c>
      <c r="E694" s="248" t="s">
        <v>19</v>
      </c>
      <c r="F694" s="249" t="s">
        <v>75</v>
      </c>
      <c r="G694" s="247"/>
      <c r="H694" s="250">
        <v>0</v>
      </c>
      <c r="I694" s="251"/>
      <c r="J694" s="247"/>
      <c r="K694" s="247"/>
      <c r="L694" s="252"/>
      <c r="M694" s="253"/>
      <c r="N694" s="254"/>
      <c r="O694" s="254"/>
      <c r="P694" s="254"/>
      <c r="Q694" s="254"/>
      <c r="R694" s="254"/>
      <c r="S694" s="254"/>
      <c r="T694" s="255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6" t="s">
        <v>228</v>
      </c>
      <c r="AU694" s="256" t="s">
        <v>84</v>
      </c>
      <c r="AV694" s="14" t="s">
        <v>84</v>
      </c>
      <c r="AW694" s="14" t="s">
        <v>37</v>
      </c>
      <c r="AX694" s="14" t="s">
        <v>75</v>
      </c>
      <c r="AY694" s="256" t="s">
        <v>137</v>
      </c>
    </row>
    <row r="695" s="15" customFormat="1">
      <c r="A695" s="15"/>
      <c r="B695" s="257"/>
      <c r="C695" s="258"/>
      <c r="D695" s="226" t="s">
        <v>228</v>
      </c>
      <c r="E695" s="259" t="s">
        <v>19</v>
      </c>
      <c r="F695" s="260" t="s">
        <v>237</v>
      </c>
      <c r="G695" s="258"/>
      <c r="H695" s="261">
        <v>3</v>
      </c>
      <c r="I695" s="262"/>
      <c r="J695" s="258"/>
      <c r="K695" s="258"/>
      <c r="L695" s="263"/>
      <c r="M695" s="264"/>
      <c r="N695" s="265"/>
      <c r="O695" s="265"/>
      <c r="P695" s="265"/>
      <c r="Q695" s="265"/>
      <c r="R695" s="265"/>
      <c r="S695" s="265"/>
      <c r="T695" s="266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7" t="s">
        <v>228</v>
      </c>
      <c r="AU695" s="267" t="s">
        <v>84</v>
      </c>
      <c r="AV695" s="15" t="s">
        <v>155</v>
      </c>
      <c r="AW695" s="15" t="s">
        <v>37</v>
      </c>
      <c r="AX695" s="15" t="s">
        <v>82</v>
      </c>
      <c r="AY695" s="267" t="s">
        <v>137</v>
      </c>
    </row>
    <row r="696" s="2" customFormat="1" ht="49.05" customHeight="1">
      <c r="A696" s="39"/>
      <c r="B696" s="40"/>
      <c r="C696" s="213" t="s">
        <v>868</v>
      </c>
      <c r="D696" s="213" t="s">
        <v>140</v>
      </c>
      <c r="E696" s="214" t="s">
        <v>978</v>
      </c>
      <c r="F696" s="215" t="s">
        <v>979</v>
      </c>
      <c r="G696" s="216" t="s">
        <v>226</v>
      </c>
      <c r="H696" s="217">
        <v>2</v>
      </c>
      <c r="I696" s="218"/>
      <c r="J696" s="219">
        <f>ROUND(I696*H696,2)</f>
        <v>0</v>
      </c>
      <c r="K696" s="215" t="s">
        <v>282</v>
      </c>
      <c r="L696" s="45"/>
      <c r="M696" s="220" t="s">
        <v>19</v>
      </c>
      <c r="N696" s="221" t="s">
        <v>46</v>
      </c>
      <c r="O696" s="85"/>
      <c r="P696" s="222">
        <f>O696*H696</f>
        <v>0</v>
      </c>
      <c r="Q696" s="222">
        <v>0</v>
      </c>
      <c r="R696" s="222">
        <f>Q696*H696</f>
        <v>0</v>
      </c>
      <c r="S696" s="222">
        <v>0</v>
      </c>
      <c r="T696" s="223">
        <f>S696*H696</f>
        <v>0</v>
      </c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R696" s="224" t="s">
        <v>189</v>
      </c>
      <c r="AT696" s="224" t="s">
        <v>140</v>
      </c>
      <c r="AU696" s="224" t="s">
        <v>84</v>
      </c>
      <c r="AY696" s="18" t="s">
        <v>137</v>
      </c>
      <c r="BE696" s="225">
        <f>IF(N696="základní",J696,0)</f>
        <v>0</v>
      </c>
      <c r="BF696" s="225">
        <f>IF(N696="snížená",J696,0)</f>
        <v>0</v>
      </c>
      <c r="BG696" s="225">
        <f>IF(N696="zákl. přenesená",J696,0)</f>
        <v>0</v>
      </c>
      <c r="BH696" s="225">
        <f>IF(N696="sníž. přenesená",J696,0)</f>
        <v>0</v>
      </c>
      <c r="BI696" s="225">
        <f>IF(N696="nulová",J696,0)</f>
        <v>0</v>
      </c>
      <c r="BJ696" s="18" t="s">
        <v>82</v>
      </c>
      <c r="BK696" s="225">
        <f>ROUND(I696*H696,2)</f>
        <v>0</v>
      </c>
      <c r="BL696" s="18" t="s">
        <v>189</v>
      </c>
      <c r="BM696" s="224" t="s">
        <v>980</v>
      </c>
    </row>
    <row r="697" s="2" customFormat="1">
      <c r="A697" s="39"/>
      <c r="B697" s="40"/>
      <c r="C697" s="41"/>
      <c r="D697" s="268" t="s">
        <v>284</v>
      </c>
      <c r="E697" s="41"/>
      <c r="F697" s="269" t="s">
        <v>981</v>
      </c>
      <c r="G697" s="41"/>
      <c r="H697" s="41"/>
      <c r="I697" s="228"/>
      <c r="J697" s="41"/>
      <c r="K697" s="41"/>
      <c r="L697" s="45"/>
      <c r="M697" s="229"/>
      <c r="N697" s="230"/>
      <c r="O697" s="85"/>
      <c r="P697" s="85"/>
      <c r="Q697" s="85"/>
      <c r="R697" s="85"/>
      <c r="S697" s="85"/>
      <c r="T697" s="86"/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T697" s="18" t="s">
        <v>284</v>
      </c>
      <c r="AU697" s="18" t="s">
        <v>84</v>
      </c>
    </row>
    <row r="698" s="2" customFormat="1" ht="24.15" customHeight="1">
      <c r="A698" s="39"/>
      <c r="B698" s="40"/>
      <c r="C698" s="270" t="s">
        <v>982</v>
      </c>
      <c r="D698" s="270" t="s">
        <v>286</v>
      </c>
      <c r="E698" s="271" t="s">
        <v>983</v>
      </c>
      <c r="F698" s="272" t="s">
        <v>984</v>
      </c>
      <c r="G698" s="273" t="s">
        <v>226</v>
      </c>
      <c r="H698" s="274">
        <v>2</v>
      </c>
      <c r="I698" s="275"/>
      <c r="J698" s="276">
        <f>ROUND(I698*H698,2)</f>
        <v>0</v>
      </c>
      <c r="K698" s="272" t="s">
        <v>282</v>
      </c>
      <c r="L698" s="277"/>
      <c r="M698" s="278" t="s">
        <v>19</v>
      </c>
      <c r="N698" s="279" t="s">
        <v>46</v>
      </c>
      <c r="O698" s="85"/>
      <c r="P698" s="222">
        <f>O698*H698</f>
        <v>0</v>
      </c>
      <c r="Q698" s="222">
        <v>4.0000000000000003E-05</v>
      </c>
      <c r="R698" s="222">
        <f>Q698*H698</f>
        <v>8.0000000000000007E-05</v>
      </c>
      <c r="S698" s="222">
        <v>0</v>
      </c>
      <c r="T698" s="223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24" t="s">
        <v>289</v>
      </c>
      <c r="AT698" s="224" t="s">
        <v>286</v>
      </c>
      <c r="AU698" s="224" t="s">
        <v>84</v>
      </c>
      <c r="AY698" s="18" t="s">
        <v>137</v>
      </c>
      <c r="BE698" s="225">
        <f>IF(N698="základní",J698,0)</f>
        <v>0</v>
      </c>
      <c r="BF698" s="225">
        <f>IF(N698="snížená",J698,0)</f>
        <v>0</v>
      </c>
      <c r="BG698" s="225">
        <f>IF(N698="zákl. přenesená",J698,0)</f>
        <v>0</v>
      </c>
      <c r="BH698" s="225">
        <f>IF(N698="sníž. přenesená",J698,0)</f>
        <v>0</v>
      </c>
      <c r="BI698" s="225">
        <f>IF(N698="nulová",J698,0)</f>
        <v>0</v>
      </c>
      <c r="BJ698" s="18" t="s">
        <v>82</v>
      </c>
      <c r="BK698" s="225">
        <f>ROUND(I698*H698,2)</f>
        <v>0</v>
      </c>
      <c r="BL698" s="18" t="s">
        <v>189</v>
      </c>
      <c r="BM698" s="224" t="s">
        <v>985</v>
      </c>
    </row>
    <row r="699" s="13" customFormat="1">
      <c r="A699" s="13"/>
      <c r="B699" s="236"/>
      <c r="C699" s="237"/>
      <c r="D699" s="226" t="s">
        <v>228</v>
      </c>
      <c r="E699" s="238" t="s">
        <v>19</v>
      </c>
      <c r="F699" s="239" t="s">
        <v>1746</v>
      </c>
      <c r="G699" s="237"/>
      <c r="H699" s="238" t="s">
        <v>19</v>
      </c>
      <c r="I699" s="240"/>
      <c r="J699" s="237"/>
      <c r="K699" s="237"/>
      <c r="L699" s="241"/>
      <c r="M699" s="242"/>
      <c r="N699" s="243"/>
      <c r="O699" s="243"/>
      <c r="P699" s="243"/>
      <c r="Q699" s="243"/>
      <c r="R699" s="243"/>
      <c r="S699" s="243"/>
      <c r="T699" s="244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5" t="s">
        <v>228</v>
      </c>
      <c r="AU699" s="245" t="s">
        <v>84</v>
      </c>
      <c r="AV699" s="13" t="s">
        <v>82</v>
      </c>
      <c r="AW699" s="13" t="s">
        <v>37</v>
      </c>
      <c r="AX699" s="13" t="s">
        <v>75</v>
      </c>
      <c r="AY699" s="245" t="s">
        <v>137</v>
      </c>
    </row>
    <row r="700" s="14" customFormat="1">
      <c r="A700" s="14"/>
      <c r="B700" s="246"/>
      <c r="C700" s="247"/>
      <c r="D700" s="226" t="s">
        <v>228</v>
      </c>
      <c r="E700" s="248" t="s">
        <v>19</v>
      </c>
      <c r="F700" s="249" t="s">
        <v>84</v>
      </c>
      <c r="G700" s="247"/>
      <c r="H700" s="250">
        <v>2</v>
      </c>
      <c r="I700" s="251"/>
      <c r="J700" s="247"/>
      <c r="K700" s="247"/>
      <c r="L700" s="252"/>
      <c r="M700" s="253"/>
      <c r="N700" s="254"/>
      <c r="O700" s="254"/>
      <c r="P700" s="254"/>
      <c r="Q700" s="254"/>
      <c r="R700" s="254"/>
      <c r="S700" s="254"/>
      <c r="T700" s="255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56" t="s">
        <v>228</v>
      </c>
      <c r="AU700" s="256" t="s">
        <v>84</v>
      </c>
      <c r="AV700" s="14" t="s">
        <v>84</v>
      </c>
      <c r="AW700" s="14" t="s">
        <v>37</v>
      </c>
      <c r="AX700" s="14" t="s">
        <v>75</v>
      </c>
      <c r="AY700" s="256" t="s">
        <v>137</v>
      </c>
    </row>
    <row r="701" s="13" customFormat="1">
      <c r="A701" s="13"/>
      <c r="B701" s="236"/>
      <c r="C701" s="237"/>
      <c r="D701" s="226" t="s">
        <v>228</v>
      </c>
      <c r="E701" s="238" t="s">
        <v>19</v>
      </c>
      <c r="F701" s="239" t="s">
        <v>1745</v>
      </c>
      <c r="G701" s="237"/>
      <c r="H701" s="238" t="s">
        <v>19</v>
      </c>
      <c r="I701" s="240"/>
      <c r="J701" s="237"/>
      <c r="K701" s="237"/>
      <c r="L701" s="241"/>
      <c r="M701" s="242"/>
      <c r="N701" s="243"/>
      <c r="O701" s="243"/>
      <c r="P701" s="243"/>
      <c r="Q701" s="243"/>
      <c r="R701" s="243"/>
      <c r="S701" s="243"/>
      <c r="T701" s="244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45" t="s">
        <v>228</v>
      </c>
      <c r="AU701" s="245" t="s">
        <v>84</v>
      </c>
      <c r="AV701" s="13" t="s">
        <v>82</v>
      </c>
      <c r="AW701" s="13" t="s">
        <v>37</v>
      </c>
      <c r="AX701" s="13" t="s">
        <v>75</v>
      </c>
      <c r="AY701" s="245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75</v>
      </c>
      <c r="G702" s="247"/>
      <c r="H702" s="250">
        <v>0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5" customFormat="1">
      <c r="A703" s="15"/>
      <c r="B703" s="257"/>
      <c r="C703" s="258"/>
      <c r="D703" s="226" t="s">
        <v>228</v>
      </c>
      <c r="E703" s="259" t="s">
        <v>19</v>
      </c>
      <c r="F703" s="260" t="s">
        <v>237</v>
      </c>
      <c r="G703" s="258"/>
      <c r="H703" s="261">
        <v>2</v>
      </c>
      <c r="I703" s="262"/>
      <c r="J703" s="258"/>
      <c r="K703" s="258"/>
      <c r="L703" s="263"/>
      <c r="M703" s="264"/>
      <c r="N703" s="265"/>
      <c r="O703" s="265"/>
      <c r="P703" s="265"/>
      <c r="Q703" s="265"/>
      <c r="R703" s="265"/>
      <c r="S703" s="265"/>
      <c r="T703" s="266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T703" s="267" t="s">
        <v>228</v>
      </c>
      <c r="AU703" s="267" t="s">
        <v>84</v>
      </c>
      <c r="AV703" s="15" t="s">
        <v>155</v>
      </c>
      <c r="AW703" s="15" t="s">
        <v>37</v>
      </c>
      <c r="AX703" s="15" t="s">
        <v>82</v>
      </c>
      <c r="AY703" s="267" t="s">
        <v>137</v>
      </c>
    </row>
    <row r="704" s="2" customFormat="1" ht="16.5" customHeight="1">
      <c r="A704" s="39"/>
      <c r="B704" s="40"/>
      <c r="C704" s="270" t="s">
        <v>986</v>
      </c>
      <c r="D704" s="270" t="s">
        <v>286</v>
      </c>
      <c r="E704" s="271" t="s">
        <v>899</v>
      </c>
      <c r="F704" s="272" t="s">
        <v>900</v>
      </c>
      <c r="G704" s="273" t="s">
        <v>226</v>
      </c>
      <c r="H704" s="274">
        <v>2</v>
      </c>
      <c r="I704" s="275"/>
      <c r="J704" s="276">
        <f>ROUND(I704*H704,2)</f>
        <v>0</v>
      </c>
      <c r="K704" s="272" t="s">
        <v>282</v>
      </c>
      <c r="L704" s="277"/>
      <c r="M704" s="278" t="s">
        <v>19</v>
      </c>
      <c r="N704" s="279" t="s">
        <v>46</v>
      </c>
      <c r="O704" s="85"/>
      <c r="P704" s="222">
        <f>O704*H704</f>
        <v>0</v>
      </c>
      <c r="Q704" s="222">
        <v>3.0000000000000001E-05</v>
      </c>
      <c r="R704" s="222">
        <f>Q704*H704</f>
        <v>6.0000000000000002E-05</v>
      </c>
      <c r="S704" s="222">
        <v>0</v>
      </c>
      <c r="T704" s="223">
        <f>S704*H704</f>
        <v>0</v>
      </c>
      <c r="U704" s="39"/>
      <c r="V704" s="39"/>
      <c r="W704" s="39"/>
      <c r="X704" s="39"/>
      <c r="Y704" s="39"/>
      <c r="Z704" s="39"/>
      <c r="AA704" s="39"/>
      <c r="AB704" s="39"/>
      <c r="AC704" s="39"/>
      <c r="AD704" s="39"/>
      <c r="AE704" s="39"/>
      <c r="AR704" s="224" t="s">
        <v>289</v>
      </c>
      <c r="AT704" s="224" t="s">
        <v>286</v>
      </c>
      <c r="AU704" s="224" t="s">
        <v>84</v>
      </c>
      <c r="AY704" s="18" t="s">
        <v>137</v>
      </c>
      <c r="BE704" s="225">
        <f>IF(N704="základní",J704,0)</f>
        <v>0</v>
      </c>
      <c r="BF704" s="225">
        <f>IF(N704="snížená",J704,0)</f>
        <v>0</v>
      </c>
      <c r="BG704" s="225">
        <f>IF(N704="zákl. přenesená",J704,0)</f>
        <v>0</v>
      </c>
      <c r="BH704" s="225">
        <f>IF(N704="sníž. přenesená",J704,0)</f>
        <v>0</v>
      </c>
      <c r="BI704" s="225">
        <f>IF(N704="nulová",J704,0)</f>
        <v>0</v>
      </c>
      <c r="BJ704" s="18" t="s">
        <v>82</v>
      </c>
      <c r="BK704" s="225">
        <f>ROUND(I704*H704,2)</f>
        <v>0</v>
      </c>
      <c r="BL704" s="18" t="s">
        <v>189</v>
      </c>
      <c r="BM704" s="224" t="s">
        <v>987</v>
      </c>
    </row>
    <row r="705" s="2" customFormat="1" ht="16.5" customHeight="1">
      <c r="A705" s="39"/>
      <c r="B705" s="40"/>
      <c r="C705" s="270" t="s">
        <v>988</v>
      </c>
      <c r="D705" s="270" t="s">
        <v>286</v>
      </c>
      <c r="E705" s="271" t="s">
        <v>903</v>
      </c>
      <c r="F705" s="272" t="s">
        <v>904</v>
      </c>
      <c r="G705" s="273" t="s">
        <v>226</v>
      </c>
      <c r="H705" s="274">
        <v>2</v>
      </c>
      <c r="I705" s="275"/>
      <c r="J705" s="276">
        <f>ROUND(I705*H705,2)</f>
        <v>0</v>
      </c>
      <c r="K705" s="272" t="s">
        <v>282</v>
      </c>
      <c r="L705" s="277"/>
      <c r="M705" s="278" t="s">
        <v>19</v>
      </c>
      <c r="N705" s="279" t="s">
        <v>46</v>
      </c>
      <c r="O705" s="85"/>
      <c r="P705" s="222">
        <f>O705*H705</f>
        <v>0</v>
      </c>
      <c r="Q705" s="222">
        <v>1.0000000000000001E-05</v>
      </c>
      <c r="R705" s="222">
        <f>Q705*H705</f>
        <v>2.0000000000000002E-05</v>
      </c>
      <c r="S705" s="222">
        <v>0</v>
      </c>
      <c r="T705" s="223">
        <f>S705*H705</f>
        <v>0</v>
      </c>
      <c r="U705" s="39"/>
      <c r="V705" s="39"/>
      <c r="W705" s="39"/>
      <c r="X705" s="39"/>
      <c r="Y705" s="39"/>
      <c r="Z705" s="39"/>
      <c r="AA705" s="39"/>
      <c r="AB705" s="39"/>
      <c r="AC705" s="39"/>
      <c r="AD705" s="39"/>
      <c r="AE705" s="39"/>
      <c r="AR705" s="224" t="s">
        <v>289</v>
      </c>
      <c r="AT705" s="224" t="s">
        <v>286</v>
      </c>
      <c r="AU705" s="224" t="s">
        <v>84</v>
      </c>
      <c r="AY705" s="18" t="s">
        <v>137</v>
      </c>
      <c r="BE705" s="225">
        <f>IF(N705="základní",J705,0)</f>
        <v>0</v>
      </c>
      <c r="BF705" s="225">
        <f>IF(N705="snížená",J705,0)</f>
        <v>0</v>
      </c>
      <c r="BG705" s="225">
        <f>IF(N705="zákl. přenesená",J705,0)</f>
        <v>0</v>
      </c>
      <c r="BH705" s="225">
        <f>IF(N705="sníž. přenesená",J705,0)</f>
        <v>0</v>
      </c>
      <c r="BI705" s="225">
        <f>IF(N705="nulová",J705,0)</f>
        <v>0</v>
      </c>
      <c r="BJ705" s="18" t="s">
        <v>82</v>
      </c>
      <c r="BK705" s="225">
        <f>ROUND(I705*H705,2)</f>
        <v>0</v>
      </c>
      <c r="BL705" s="18" t="s">
        <v>189</v>
      </c>
      <c r="BM705" s="224" t="s">
        <v>989</v>
      </c>
    </row>
    <row r="706" s="2" customFormat="1" ht="49.05" customHeight="1">
      <c r="A706" s="39"/>
      <c r="B706" s="40"/>
      <c r="C706" s="213" t="s">
        <v>990</v>
      </c>
      <c r="D706" s="213" t="s">
        <v>140</v>
      </c>
      <c r="E706" s="214" t="s">
        <v>991</v>
      </c>
      <c r="F706" s="215" t="s">
        <v>992</v>
      </c>
      <c r="G706" s="216" t="s">
        <v>226</v>
      </c>
      <c r="H706" s="217">
        <v>2</v>
      </c>
      <c r="I706" s="218"/>
      <c r="J706" s="219">
        <f>ROUND(I706*H706,2)</f>
        <v>0</v>
      </c>
      <c r="K706" s="215" t="s">
        <v>282</v>
      </c>
      <c r="L706" s="45"/>
      <c r="M706" s="220" t="s">
        <v>19</v>
      </c>
      <c r="N706" s="221" t="s">
        <v>46</v>
      </c>
      <c r="O706" s="85"/>
      <c r="P706" s="222">
        <f>O706*H706</f>
        <v>0</v>
      </c>
      <c r="Q706" s="222">
        <v>0</v>
      </c>
      <c r="R706" s="222">
        <f>Q706*H706</f>
        <v>0</v>
      </c>
      <c r="S706" s="222">
        <v>0</v>
      </c>
      <c r="T706" s="223">
        <f>S706*H706</f>
        <v>0</v>
      </c>
      <c r="U706" s="39"/>
      <c r="V706" s="39"/>
      <c r="W706" s="39"/>
      <c r="X706" s="39"/>
      <c r="Y706" s="39"/>
      <c r="Z706" s="39"/>
      <c r="AA706" s="39"/>
      <c r="AB706" s="39"/>
      <c r="AC706" s="39"/>
      <c r="AD706" s="39"/>
      <c r="AE706" s="39"/>
      <c r="AR706" s="224" t="s">
        <v>189</v>
      </c>
      <c r="AT706" s="224" t="s">
        <v>140</v>
      </c>
      <c r="AU706" s="224" t="s">
        <v>84</v>
      </c>
      <c r="AY706" s="18" t="s">
        <v>137</v>
      </c>
      <c r="BE706" s="225">
        <f>IF(N706="základní",J706,0)</f>
        <v>0</v>
      </c>
      <c r="BF706" s="225">
        <f>IF(N706="snížená",J706,0)</f>
        <v>0</v>
      </c>
      <c r="BG706" s="225">
        <f>IF(N706="zákl. přenesená",J706,0)</f>
        <v>0</v>
      </c>
      <c r="BH706" s="225">
        <f>IF(N706="sníž. přenesená",J706,0)</f>
        <v>0</v>
      </c>
      <c r="BI706" s="225">
        <f>IF(N706="nulová",J706,0)</f>
        <v>0</v>
      </c>
      <c r="BJ706" s="18" t="s">
        <v>82</v>
      </c>
      <c r="BK706" s="225">
        <f>ROUND(I706*H706,2)</f>
        <v>0</v>
      </c>
      <c r="BL706" s="18" t="s">
        <v>189</v>
      </c>
      <c r="BM706" s="224" t="s">
        <v>993</v>
      </c>
    </row>
    <row r="707" s="2" customFormat="1">
      <c r="A707" s="39"/>
      <c r="B707" s="40"/>
      <c r="C707" s="41"/>
      <c r="D707" s="268" t="s">
        <v>284</v>
      </c>
      <c r="E707" s="41"/>
      <c r="F707" s="269" t="s">
        <v>994</v>
      </c>
      <c r="G707" s="41"/>
      <c r="H707" s="41"/>
      <c r="I707" s="228"/>
      <c r="J707" s="41"/>
      <c r="K707" s="41"/>
      <c r="L707" s="45"/>
      <c r="M707" s="229"/>
      <c r="N707" s="230"/>
      <c r="O707" s="85"/>
      <c r="P707" s="85"/>
      <c r="Q707" s="85"/>
      <c r="R707" s="85"/>
      <c r="S707" s="85"/>
      <c r="T707" s="86"/>
      <c r="U707" s="39"/>
      <c r="V707" s="39"/>
      <c r="W707" s="39"/>
      <c r="X707" s="39"/>
      <c r="Y707" s="39"/>
      <c r="Z707" s="39"/>
      <c r="AA707" s="39"/>
      <c r="AB707" s="39"/>
      <c r="AC707" s="39"/>
      <c r="AD707" s="39"/>
      <c r="AE707" s="39"/>
      <c r="AT707" s="18" t="s">
        <v>284</v>
      </c>
      <c r="AU707" s="18" t="s">
        <v>84</v>
      </c>
    </row>
    <row r="708" s="2" customFormat="1" ht="24.15" customHeight="1">
      <c r="A708" s="39"/>
      <c r="B708" s="40"/>
      <c r="C708" s="270" t="s">
        <v>995</v>
      </c>
      <c r="D708" s="270" t="s">
        <v>286</v>
      </c>
      <c r="E708" s="271" t="s">
        <v>983</v>
      </c>
      <c r="F708" s="272" t="s">
        <v>984</v>
      </c>
      <c r="G708" s="273" t="s">
        <v>226</v>
      </c>
      <c r="H708" s="274">
        <v>2</v>
      </c>
      <c r="I708" s="275"/>
      <c r="J708" s="276">
        <f>ROUND(I708*H708,2)</f>
        <v>0</v>
      </c>
      <c r="K708" s="272" t="s">
        <v>282</v>
      </c>
      <c r="L708" s="277"/>
      <c r="M708" s="278" t="s">
        <v>19</v>
      </c>
      <c r="N708" s="279" t="s">
        <v>46</v>
      </c>
      <c r="O708" s="85"/>
      <c r="P708" s="222">
        <f>O708*H708</f>
        <v>0</v>
      </c>
      <c r="Q708" s="222">
        <v>4.0000000000000003E-05</v>
      </c>
      <c r="R708" s="222">
        <f>Q708*H708</f>
        <v>8.0000000000000007E-05</v>
      </c>
      <c r="S708" s="222">
        <v>0</v>
      </c>
      <c r="T708" s="223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24" t="s">
        <v>289</v>
      </c>
      <c r="AT708" s="224" t="s">
        <v>286</v>
      </c>
      <c r="AU708" s="224" t="s">
        <v>84</v>
      </c>
      <c r="AY708" s="18" t="s">
        <v>137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8" t="s">
        <v>82</v>
      </c>
      <c r="BK708" s="225">
        <f>ROUND(I708*H708,2)</f>
        <v>0</v>
      </c>
      <c r="BL708" s="18" t="s">
        <v>189</v>
      </c>
      <c r="BM708" s="224" t="s">
        <v>996</v>
      </c>
    </row>
    <row r="709" s="13" customFormat="1">
      <c r="A709" s="13"/>
      <c r="B709" s="236"/>
      <c r="C709" s="237"/>
      <c r="D709" s="226" t="s">
        <v>228</v>
      </c>
      <c r="E709" s="238" t="s">
        <v>19</v>
      </c>
      <c r="F709" s="239" t="s">
        <v>1746</v>
      </c>
      <c r="G709" s="237"/>
      <c r="H709" s="238" t="s">
        <v>19</v>
      </c>
      <c r="I709" s="240"/>
      <c r="J709" s="237"/>
      <c r="K709" s="237"/>
      <c r="L709" s="241"/>
      <c r="M709" s="242"/>
      <c r="N709" s="243"/>
      <c r="O709" s="243"/>
      <c r="P709" s="243"/>
      <c r="Q709" s="243"/>
      <c r="R709" s="243"/>
      <c r="S709" s="243"/>
      <c r="T709" s="244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5" t="s">
        <v>228</v>
      </c>
      <c r="AU709" s="245" t="s">
        <v>84</v>
      </c>
      <c r="AV709" s="13" t="s">
        <v>82</v>
      </c>
      <c r="AW709" s="13" t="s">
        <v>37</v>
      </c>
      <c r="AX709" s="13" t="s">
        <v>75</v>
      </c>
      <c r="AY709" s="245" t="s">
        <v>137</v>
      </c>
    </row>
    <row r="710" s="14" customFormat="1">
      <c r="A710" s="14"/>
      <c r="B710" s="246"/>
      <c r="C710" s="247"/>
      <c r="D710" s="226" t="s">
        <v>228</v>
      </c>
      <c r="E710" s="248" t="s">
        <v>19</v>
      </c>
      <c r="F710" s="249" t="s">
        <v>84</v>
      </c>
      <c r="G710" s="247"/>
      <c r="H710" s="250">
        <v>2</v>
      </c>
      <c r="I710" s="251"/>
      <c r="J710" s="247"/>
      <c r="K710" s="247"/>
      <c r="L710" s="252"/>
      <c r="M710" s="253"/>
      <c r="N710" s="254"/>
      <c r="O710" s="254"/>
      <c r="P710" s="254"/>
      <c r="Q710" s="254"/>
      <c r="R710" s="254"/>
      <c r="S710" s="254"/>
      <c r="T710" s="255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6" t="s">
        <v>228</v>
      </c>
      <c r="AU710" s="256" t="s">
        <v>84</v>
      </c>
      <c r="AV710" s="14" t="s">
        <v>84</v>
      </c>
      <c r="AW710" s="14" t="s">
        <v>37</v>
      </c>
      <c r="AX710" s="14" t="s">
        <v>75</v>
      </c>
      <c r="AY710" s="256" t="s">
        <v>137</v>
      </c>
    </row>
    <row r="711" s="13" customFormat="1">
      <c r="A711" s="13"/>
      <c r="B711" s="236"/>
      <c r="C711" s="237"/>
      <c r="D711" s="226" t="s">
        <v>228</v>
      </c>
      <c r="E711" s="238" t="s">
        <v>19</v>
      </c>
      <c r="F711" s="239" t="s">
        <v>1745</v>
      </c>
      <c r="G711" s="237"/>
      <c r="H711" s="238" t="s">
        <v>19</v>
      </c>
      <c r="I711" s="240"/>
      <c r="J711" s="237"/>
      <c r="K711" s="237"/>
      <c r="L711" s="241"/>
      <c r="M711" s="242"/>
      <c r="N711" s="243"/>
      <c r="O711" s="243"/>
      <c r="P711" s="243"/>
      <c r="Q711" s="243"/>
      <c r="R711" s="243"/>
      <c r="S711" s="243"/>
      <c r="T711" s="244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5" t="s">
        <v>228</v>
      </c>
      <c r="AU711" s="245" t="s">
        <v>84</v>
      </c>
      <c r="AV711" s="13" t="s">
        <v>82</v>
      </c>
      <c r="AW711" s="13" t="s">
        <v>37</v>
      </c>
      <c r="AX711" s="13" t="s">
        <v>75</v>
      </c>
      <c r="AY711" s="245" t="s">
        <v>137</v>
      </c>
    </row>
    <row r="712" s="14" customFormat="1">
      <c r="A712" s="14"/>
      <c r="B712" s="246"/>
      <c r="C712" s="247"/>
      <c r="D712" s="226" t="s">
        <v>228</v>
      </c>
      <c r="E712" s="248" t="s">
        <v>19</v>
      </c>
      <c r="F712" s="249" t="s">
        <v>75</v>
      </c>
      <c r="G712" s="247"/>
      <c r="H712" s="250">
        <v>0</v>
      </c>
      <c r="I712" s="251"/>
      <c r="J712" s="247"/>
      <c r="K712" s="247"/>
      <c r="L712" s="252"/>
      <c r="M712" s="253"/>
      <c r="N712" s="254"/>
      <c r="O712" s="254"/>
      <c r="P712" s="254"/>
      <c r="Q712" s="254"/>
      <c r="R712" s="254"/>
      <c r="S712" s="254"/>
      <c r="T712" s="255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6" t="s">
        <v>228</v>
      </c>
      <c r="AU712" s="256" t="s">
        <v>84</v>
      </c>
      <c r="AV712" s="14" t="s">
        <v>84</v>
      </c>
      <c r="AW712" s="14" t="s">
        <v>37</v>
      </c>
      <c r="AX712" s="14" t="s">
        <v>75</v>
      </c>
      <c r="AY712" s="256" t="s">
        <v>137</v>
      </c>
    </row>
    <row r="713" s="15" customFormat="1">
      <c r="A713" s="15"/>
      <c r="B713" s="257"/>
      <c r="C713" s="258"/>
      <c r="D713" s="226" t="s">
        <v>228</v>
      </c>
      <c r="E713" s="259" t="s">
        <v>19</v>
      </c>
      <c r="F713" s="260" t="s">
        <v>237</v>
      </c>
      <c r="G713" s="258"/>
      <c r="H713" s="261">
        <v>2</v>
      </c>
      <c r="I713" s="262"/>
      <c r="J713" s="258"/>
      <c r="K713" s="258"/>
      <c r="L713" s="263"/>
      <c r="M713" s="264"/>
      <c r="N713" s="265"/>
      <c r="O713" s="265"/>
      <c r="P713" s="265"/>
      <c r="Q713" s="265"/>
      <c r="R713" s="265"/>
      <c r="S713" s="265"/>
      <c r="T713" s="266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7" t="s">
        <v>228</v>
      </c>
      <c r="AU713" s="267" t="s">
        <v>84</v>
      </c>
      <c r="AV713" s="15" t="s">
        <v>155</v>
      </c>
      <c r="AW713" s="15" t="s">
        <v>37</v>
      </c>
      <c r="AX713" s="15" t="s">
        <v>82</v>
      </c>
      <c r="AY713" s="267" t="s">
        <v>137</v>
      </c>
    </row>
    <row r="714" s="2" customFormat="1" ht="16.5" customHeight="1">
      <c r="A714" s="39"/>
      <c r="B714" s="40"/>
      <c r="C714" s="270" t="s">
        <v>997</v>
      </c>
      <c r="D714" s="270" t="s">
        <v>286</v>
      </c>
      <c r="E714" s="271" t="s">
        <v>998</v>
      </c>
      <c r="F714" s="272" t="s">
        <v>999</v>
      </c>
      <c r="G714" s="273" t="s">
        <v>226</v>
      </c>
      <c r="H714" s="274">
        <v>2</v>
      </c>
      <c r="I714" s="275"/>
      <c r="J714" s="276">
        <f>ROUND(I714*H714,2)</f>
        <v>0</v>
      </c>
      <c r="K714" s="272" t="s">
        <v>282</v>
      </c>
      <c r="L714" s="277"/>
      <c r="M714" s="278" t="s">
        <v>19</v>
      </c>
      <c r="N714" s="279" t="s">
        <v>46</v>
      </c>
      <c r="O714" s="85"/>
      <c r="P714" s="222">
        <f>O714*H714</f>
        <v>0</v>
      </c>
      <c r="Q714" s="222">
        <v>0</v>
      </c>
      <c r="R714" s="222">
        <f>Q714*H714</f>
        <v>0</v>
      </c>
      <c r="S714" s="222">
        <v>0</v>
      </c>
      <c r="T714" s="223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24" t="s">
        <v>289</v>
      </c>
      <c r="AT714" s="224" t="s">
        <v>286</v>
      </c>
      <c r="AU714" s="224" t="s">
        <v>84</v>
      </c>
      <c r="AY714" s="18" t="s">
        <v>137</v>
      </c>
      <c r="BE714" s="225">
        <f>IF(N714="základní",J714,0)</f>
        <v>0</v>
      </c>
      <c r="BF714" s="225">
        <f>IF(N714="snížená",J714,0)</f>
        <v>0</v>
      </c>
      <c r="BG714" s="225">
        <f>IF(N714="zákl. přenesená",J714,0)</f>
        <v>0</v>
      </c>
      <c r="BH714" s="225">
        <f>IF(N714="sníž. přenesená",J714,0)</f>
        <v>0</v>
      </c>
      <c r="BI714" s="225">
        <f>IF(N714="nulová",J714,0)</f>
        <v>0</v>
      </c>
      <c r="BJ714" s="18" t="s">
        <v>82</v>
      </c>
      <c r="BK714" s="225">
        <f>ROUND(I714*H714,2)</f>
        <v>0</v>
      </c>
      <c r="BL714" s="18" t="s">
        <v>189</v>
      </c>
      <c r="BM714" s="224" t="s">
        <v>1000</v>
      </c>
    </row>
    <row r="715" s="2" customFormat="1" ht="16.5" customHeight="1">
      <c r="A715" s="39"/>
      <c r="B715" s="40"/>
      <c r="C715" s="270" t="s">
        <v>1001</v>
      </c>
      <c r="D715" s="270" t="s">
        <v>286</v>
      </c>
      <c r="E715" s="271" t="s">
        <v>1002</v>
      </c>
      <c r="F715" s="272" t="s">
        <v>1003</v>
      </c>
      <c r="G715" s="273" t="s">
        <v>226</v>
      </c>
      <c r="H715" s="274">
        <v>2</v>
      </c>
      <c r="I715" s="275"/>
      <c r="J715" s="276">
        <f>ROUND(I715*H715,2)</f>
        <v>0</v>
      </c>
      <c r="K715" s="272" t="s">
        <v>282</v>
      </c>
      <c r="L715" s="277"/>
      <c r="M715" s="278" t="s">
        <v>19</v>
      </c>
      <c r="N715" s="279" t="s">
        <v>46</v>
      </c>
      <c r="O715" s="85"/>
      <c r="P715" s="222">
        <f>O715*H715</f>
        <v>0</v>
      </c>
      <c r="Q715" s="222">
        <v>3.0000000000000001E-05</v>
      </c>
      <c r="R715" s="222">
        <f>Q715*H715</f>
        <v>6.0000000000000002E-05</v>
      </c>
      <c r="S715" s="222">
        <v>0</v>
      </c>
      <c r="T715" s="223">
        <f>S715*H715</f>
        <v>0</v>
      </c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R715" s="224" t="s">
        <v>289</v>
      </c>
      <c r="AT715" s="224" t="s">
        <v>286</v>
      </c>
      <c r="AU715" s="224" t="s">
        <v>84</v>
      </c>
      <c r="AY715" s="18" t="s">
        <v>137</v>
      </c>
      <c r="BE715" s="225">
        <f>IF(N715="základní",J715,0)</f>
        <v>0</v>
      </c>
      <c r="BF715" s="225">
        <f>IF(N715="snížená",J715,0)</f>
        <v>0</v>
      </c>
      <c r="BG715" s="225">
        <f>IF(N715="zákl. přenesená",J715,0)</f>
        <v>0</v>
      </c>
      <c r="BH715" s="225">
        <f>IF(N715="sníž. přenesená",J715,0)</f>
        <v>0</v>
      </c>
      <c r="BI715" s="225">
        <f>IF(N715="nulová",J715,0)</f>
        <v>0</v>
      </c>
      <c r="BJ715" s="18" t="s">
        <v>82</v>
      </c>
      <c r="BK715" s="225">
        <f>ROUND(I715*H715,2)</f>
        <v>0</v>
      </c>
      <c r="BL715" s="18" t="s">
        <v>189</v>
      </c>
      <c r="BM715" s="224" t="s">
        <v>1004</v>
      </c>
    </row>
    <row r="716" s="2" customFormat="1" ht="16.5" customHeight="1">
      <c r="A716" s="39"/>
      <c r="B716" s="40"/>
      <c r="C716" s="270" t="s">
        <v>873</v>
      </c>
      <c r="D716" s="270" t="s">
        <v>286</v>
      </c>
      <c r="E716" s="271" t="s">
        <v>903</v>
      </c>
      <c r="F716" s="272" t="s">
        <v>904</v>
      </c>
      <c r="G716" s="273" t="s">
        <v>226</v>
      </c>
      <c r="H716" s="274">
        <v>2</v>
      </c>
      <c r="I716" s="275"/>
      <c r="J716" s="276">
        <f>ROUND(I716*H716,2)</f>
        <v>0</v>
      </c>
      <c r="K716" s="272" t="s">
        <v>282</v>
      </c>
      <c r="L716" s="277"/>
      <c r="M716" s="278" t="s">
        <v>19</v>
      </c>
      <c r="N716" s="279" t="s">
        <v>46</v>
      </c>
      <c r="O716" s="85"/>
      <c r="P716" s="222">
        <f>O716*H716</f>
        <v>0</v>
      </c>
      <c r="Q716" s="222">
        <v>1.0000000000000001E-05</v>
      </c>
      <c r="R716" s="222">
        <f>Q716*H716</f>
        <v>2.0000000000000002E-05</v>
      </c>
      <c r="S716" s="222">
        <v>0</v>
      </c>
      <c r="T716" s="223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24" t="s">
        <v>289</v>
      </c>
      <c r="AT716" s="224" t="s">
        <v>286</v>
      </c>
      <c r="AU716" s="224" t="s">
        <v>84</v>
      </c>
      <c r="AY716" s="18" t="s">
        <v>137</v>
      </c>
      <c r="BE716" s="225">
        <f>IF(N716="základní",J716,0)</f>
        <v>0</v>
      </c>
      <c r="BF716" s="225">
        <f>IF(N716="snížená",J716,0)</f>
        <v>0</v>
      </c>
      <c r="BG716" s="225">
        <f>IF(N716="zákl. přenesená",J716,0)</f>
        <v>0</v>
      </c>
      <c r="BH716" s="225">
        <f>IF(N716="sníž. přenesená",J716,0)</f>
        <v>0</v>
      </c>
      <c r="BI716" s="225">
        <f>IF(N716="nulová",J716,0)</f>
        <v>0</v>
      </c>
      <c r="BJ716" s="18" t="s">
        <v>82</v>
      </c>
      <c r="BK716" s="225">
        <f>ROUND(I716*H716,2)</f>
        <v>0</v>
      </c>
      <c r="BL716" s="18" t="s">
        <v>189</v>
      </c>
      <c r="BM716" s="224" t="s">
        <v>1005</v>
      </c>
    </row>
    <row r="717" s="2" customFormat="1" ht="49.05" customHeight="1">
      <c r="A717" s="39"/>
      <c r="B717" s="40"/>
      <c r="C717" s="213" t="s">
        <v>1006</v>
      </c>
      <c r="D717" s="213" t="s">
        <v>140</v>
      </c>
      <c r="E717" s="214" t="s">
        <v>1007</v>
      </c>
      <c r="F717" s="215" t="s">
        <v>1008</v>
      </c>
      <c r="G717" s="216" t="s">
        <v>226</v>
      </c>
      <c r="H717" s="217">
        <v>7</v>
      </c>
      <c r="I717" s="218"/>
      <c r="J717" s="219">
        <f>ROUND(I717*H717,2)</f>
        <v>0</v>
      </c>
      <c r="K717" s="215" t="s">
        <v>282</v>
      </c>
      <c r="L717" s="45"/>
      <c r="M717" s="220" t="s">
        <v>19</v>
      </c>
      <c r="N717" s="221" t="s">
        <v>46</v>
      </c>
      <c r="O717" s="85"/>
      <c r="P717" s="222">
        <f>O717*H717</f>
        <v>0</v>
      </c>
      <c r="Q717" s="222">
        <v>0</v>
      </c>
      <c r="R717" s="222">
        <f>Q717*H717</f>
        <v>0</v>
      </c>
      <c r="S717" s="222">
        <v>0</v>
      </c>
      <c r="T717" s="223">
        <f>S717*H717</f>
        <v>0</v>
      </c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R717" s="224" t="s">
        <v>189</v>
      </c>
      <c r="AT717" s="224" t="s">
        <v>140</v>
      </c>
      <c r="AU717" s="224" t="s">
        <v>84</v>
      </c>
      <c r="AY717" s="18" t="s">
        <v>137</v>
      </c>
      <c r="BE717" s="225">
        <f>IF(N717="základní",J717,0)</f>
        <v>0</v>
      </c>
      <c r="BF717" s="225">
        <f>IF(N717="snížená",J717,0)</f>
        <v>0</v>
      </c>
      <c r="BG717" s="225">
        <f>IF(N717="zákl. přenesená",J717,0)</f>
        <v>0</v>
      </c>
      <c r="BH717" s="225">
        <f>IF(N717="sníž. přenesená",J717,0)</f>
        <v>0</v>
      </c>
      <c r="BI717" s="225">
        <f>IF(N717="nulová",J717,0)</f>
        <v>0</v>
      </c>
      <c r="BJ717" s="18" t="s">
        <v>82</v>
      </c>
      <c r="BK717" s="225">
        <f>ROUND(I717*H717,2)</f>
        <v>0</v>
      </c>
      <c r="BL717" s="18" t="s">
        <v>189</v>
      </c>
      <c r="BM717" s="224" t="s">
        <v>1009</v>
      </c>
    </row>
    <row r="718" s="2" customFormat="1">
      <c r="A718" s="39"/>
      <c r="B718" s="40"/>
      <c r="C718" s="41"/>
      <c r="D718" s="268" t="s">
        <v>284</v>
      </c>
      <c r="E718" s="41"/>
      <c r="F718" s="269" t="s">
        <v>1010</v>
      </c>
      <c r="G718" s="41"/>
      <c r="H718" s="41"/>
      <c r="I718" s="228"/>
      <c r="J718" s="41"/>
      <c r="K718" s="41"/>
      <c r="L718" s="45"/>
      <c r="M718" s="229"/>
      <c r="N718" s="230"/>
      <c r="O718" s="85"/>
      <c r="P718" s="85"/>
      <c r="Q718" s="85"/>
      <c r="R718" s="85"/>
      <c r="S718" s="85"/>
      <c r="T718" s="86"/>
      <c r="U718" s="39"/>
      <c r="V718" s="39"/>
      <c r="W718" s="39"/>
      <c r="X718" s="39"/>
      <c r="Y718" s="39"/>
      <c r="Z718" s="39"/>
      <c r="AA718" s="39"/>
      <c r="AB718" s="39"/>
      <c r="AC718" s="39"/>
      <c r="AD718" s="39"/>
      <c r="AE718" s="39"/>
      <c r="AT718" s="18" t="s">
        <v>284</v>
      </c>
      <c r="AU718" s="18" t="s">
        <v>84</v>
      </c>
    </row>
    <row r="719" s="2" customFormat="1" ht="24.15" customHeight="1">
      <c r="A719" s="39"/>
      <c r="B719" s="40"/>
      <c r="C719" s="270" t="s">
        <v>1011</v>
      </c>
      <c r="D719" s="270" t="s">
        <v>286</v>
      </c>
      <c r="E719" s="271" t="s">
        <v>1012</v>
      </c>
      <c r="F719" s="272" t="s">
        <v>1013</v>
      </c>
      <c r="G719" s="273" t="s">
        <v>226</v>
      </c>
      <c r="H719" s="274">
        <v>7</v>
      </c>
      <c r="I719" s="275"/>
      <c r="J719" s="276">
        <f>ROUND(I719*H719,2)</f>
        <v>0</v>
      </c>
      <c r="K719" s="272" t="s">
        <v>282</v>
      </c>
      <c r="L719" s="277"/>
      <c r="M719" s="278" t="s">
        <v>19</v>
      </c>
      <c r="N719" s="279" t="s">
        <v>46</v>
      </c>
      <c r="O719" s="85"/>
      <c r="P719" s="222">
        <f>O719*H719</f>
        <v>0</v>
      </c>
      <c r="Q719" s="222">
        <v>6.0000000000000002E-05</v>
      </c>
      <c r="R719" s="222">
        <f>Q719*H719</f>
        <v>0.00042000000000000002</v>
      </c>
      <c r="S719" s="222">
        <v>0</v>
      </c>
      <c r="T719" s="223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24" t="s">
        <v>289</v>
      </c>
      <c r="AT719" s="224" t="s">
        <v>286</v>
      </c>
      <c r="AU719" s="224" t="s">
        <v>84</v>
      </c>
      <c r="AY719" s="18" t="s">
        <v>137</v>
      </c>
      <c r="BE719" s="225">
        <f>IF(N719="základní",J719,0)</f>
        <v>0</v>
      </c>
      <c r="BF719" s="225">
        <f>IF(N719="snížená",J719,0)</f>
        <v>0</v>
      </c>
      <c r="BG719" s="225">
        <f>IF(N719="zákl. přenesená",J719,0)</f>
        <v>0</v>
      </c>
      <c r="BH719" s="225">
        <f>IF(N719="sníž. přenesená",J719,0)</f>
        <v>0</v>
      </c>
      <c r="BI719" s="225">
        <f>IF(N719="nulová",J719,0)</f>
        <v>0</v>
      </c>
      <c r="BJ719" s="18" t="s">
        <v>82</v>
      </c>
      <c r="BK719" s="225">
        <f>ROUND(I719*H719,2)</f>
        <v>0</v>
      </c>
      <c r="BL719" s="18" t="s">
        <v>189</v>
      </c>
      <c r="BM719" s="224" t="s">
        <v>1014</v>
      </c>
    </row>
    <row r="720" s="13" customFormat="1">
      <c r="A720" s="13"/>
      <c r="B720" s="236"/>
      <c r="C720" s="237"/>
      <c r="D720" s="226" t="s">
        <v>228</v>
      </c>
      <c r="E720" s="238" t="s">
        <v>19</v>
      </c>
      <c r="F720" s="239" t="s">
        <v>1746</v>
      </c>
      <c r="G720" s="237"/>
      <c r="H720" s="238" t="s">
        <v>19</v>
      </c>
      <c r="I720" s="240"/>
      <c r="J720" s="237"/>
      <c r="K720" s="237"/>
      <c r="L720" s="241"/>
      <c r="M720" s="242"/>
      <c r="N720" s="243"/>
      <c r="O720" s="243"/>
      <c r="P720" s="243"/>
      <c r="Q720" s="243"/>
      <c r="R720" s="243"/>
      <c r="S720" s="243"/>
      <c r="T720" s="244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5" t="s">
        <v>228</v>
      </c>
      <c r="AU720" s="245" t="s">
        <v>84</v>
      </c>
      <c r="AV720" s="13" t="s">
        <v>82</v>
      </c>
      <c r="AW720" s="13" t="s">
        <v>37</v>
      </c>
      <c r="AX720" s="13" t="s">
        <v>75</v>
      </c>
      <c r="AY720" s="245" t="s">
        <v>137</v>
      </c>
    </row>
    <row r="721" s="14" customFormat="1">
      <c r="A721" s="14"/>
      <c r="B721" s="246"/>
      <c r="C721" s="247"/>
      <c r="D721" s="226" t="s">
        <v>228</v>
      </c>
      <c r="E721" s="248" t="s">
        <v>19</v>
      </c>
      <c r="F721" s="249" t="s">
        <v>136</v>
      </c>
      <c r="G721" s="247"/>
      <c r="H721" s="250">
        <v>5</v>
      </c>
      <c r="I721" s="251"/>
      <c r="J721" s="247"/>
      <c r="K721" s="247"/>
      <c r="L721" s="252"/>
      <c r="M721" s="253"/>
      <c r="N721" s="254"/>
      <c r="O721" s="254"/>
      <c r="P721" s="254"/>
      <c r="Q721" s="254"/>
      <c r="R721" s="254"/>
      <c r="S721" s="254"/>
      <c r="T721" s="255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6" t="s">
        <v>228</v>
      </c>
      <c r="AU721" s="256" t="s">
        <v>84</v>
      </c>
      <c r="AV721" s="14" t="s">
        <v>84</v>
      </c>
      <c r="AW721" s="14" t="s">
        <v>37</v>
      </c>
      <c r="AX721" s="14" t="s">
        <v>75</v>
      </c>
      <c r="AY721" s="256" t="s">
        <v>137</v>
      </c>
    </row>
    <row r="722" s="13" customFormat="1">
      <c r="A722" s="13"/>
      <c r="B722" s="236"/>
      <c r="C722" s="237"/>
      <c r="D722" s="226" t="s">
        <v>228</v>
      </c>
      <c r="E722" s="238" t="s">
        <v>19</v>
      </c>
      <c r="F722" s="239" t="s">
        <v>1745</v>
      </c>
      <c r="G722" s="237"/>
      <c r="H722" s="238" t="s">
        <v>19</v>
      </c>
      <c r="I722" s="240"/>
      <c r="J722" s="237"/>
      <c r="K722" s="237"/>
      <c r="L722" s="241"/>
      <c r="M722" s="242"/>
      <c r="N722" s="243"/>
      <c r="O722" s="243"/>
      <c r="P722" s="243"/>
      <c r="Q722" s="243"/>
      <c r="R722" s="243"/>
      <c r="S722" s="243"/>
      <c r="T722" s="244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5" t="s">
        <v>228</v>
      </c>
      <c r="AU722" s="245" t="s">
        <v>84</v>
      </c>
      <c r="AV722" s="13" t="s">
        <v>82</v>
      </c>
      <c r="AW722" s="13" t="s">
        <v>37</v>
      </c>
      <c r="AX722" s="13" t="s">
        <v>75</v>
      </c>
      <c r="AY722" s="245" t="s">
        <v>137</v>
      </c>
    </row>
    <row r="723" s="14" customFormat="1">
      <c r="A723" s="14"/>
      <c r="B723" s="246"/>
      <c r="C723" s="247"/>
      <c r="D723" s="226" t="s">
        <v>228</v>
      </c>
      <c r="E723" s="248" t="s">
        <v>19</v>
      </c>
      <c r="F723" s="249" t="s">
        <v>84</v>
      </c>
      <c r="G723" s="247"/>
      <c r="H723" s="250">
        <v>2</v>
      </c>
      <c r="I723" s="251"/>
      <c r="J723" s="247"/>
      <c r="K723" s="247"/>
      <c r="L723" s="252"/>
      <c r="M723" s="253"/>
      <c r="N723" s="254"/>
      <c r="O723" s="254"/>
      <c r="P723" s="254"/>
      <c r="Q723" s="254"/>
      <c r="R723" s="254"/>
      <c r="S723" s="254"/>
      <c r="T723" s="255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6" t="s">
        <v>228</v>
      </c>
      <c r="AU723" s="256" t="s">
        <v>84</v>
      </c>
      <c r="AV723" s="14" t="s">
        <v>84</v>
      </c>
      <c r="AW723" s="14" t="s">
        <v>37</v>
      </c>
      <c r="AX723" s="14" t="s">
        <v>75</v>
      </c>
      <c r="AY723" s="256" t="s">
        <v>137</v>
      </c>
    </row>
    <row r="724" s="15" customFormat="1">
      <c r="A724" s="15"/>
      <c r="B724" s="257"/>
      <c r="C724" s="258"/>
      <c r="D724" s="226" t="s">
        <v>228</v>
      </c>
      <c r="E724" s="259" t="s">
        <v>19</v>
      </c>
      <c r="F724" s="260" t="s">
        <v>237</v>
      </c>
      <c r="G724" s="258"/>
      <c r="H724" s="261">
        <v>7</v>
      </c>
      <c r="I724" s="262"/>
      <c r="J724" s="258"/>
      <c r="K724" s="258"/>
      <c r="L724" s="263"/>
      <c r="M724" s="264"/>
      <c r="N724" s="265"/>
      <c r="O724" s="265"/>
      <c r="P724" s="265"/>
      <c r="Q724" s="265"/>
      <c r="R724" s="265"/>
      <c r="S724" s="265"/>
      <c r="T724" s="266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67" t="s">
        <v>228</v>
      </c>
      <c r="AU724" s="267" t="s">
        <v>84</v>
      </c>
      <c r="AV724" s="15" t="s">
        <v>155</v>
      </c>
      <c r="AW724" s="15" t="s">
        <v>37</v>
      </c>
      <c r="AX724" s="15" t="s">
        <v>82</v>
      </c>
      <c r="AY724" s="267" t="s">
        <v>137</v>
      </c>
    </row>
    <row r="725" s="2" customFormat="1" ht="16.5" customHeight="1">
      <c r="A725" s="39"/>
      <c r="B725" s="40"/>
      <c r="C725" s="270" t="s">
        <v>1015</v>
      </c>
      <c r="D725" s="270" t="s">
        <v>286</v>
      </c>
      <c r="E725" s="271" t="s">
        <v>903</v>
      </c>
      <c r="F725" s="272" t="s">
        <v>904</v>
      </c>
      <c r="G725" s="273" t="s">
        <v>226</v>
      </c>
      <c r="H725" s="274">
        <v>7</v>
      </c>
      <c r="I725" s="275"/>
      <c r="J725" s="276">
        <f>ROUND(I725*H725,2)</f>
        <v>0</v>
      </c>
      <c r="K725" s="272" t="s">
        <v>282</v>
      </c>
      <c r="L725" s="277"/>
      <c r="M725" s="278" t="s">
        <v>19</v>
      </c>
      <c r="N725" s="279" t="s">
        <v>46</v>
      </c>
      <c r="O725" s="85"/>
      <c r="P725" s="222">
        <f>O725*H725</f>
        <v>0</v>
      </c>
      <c r="Q725" s="222">
        <v>1.0000000000000001E-05</v>
      </c>
      <c r="R725" s="222">
        <f>Q725*H725</f>
        <v>7.0000000000000007E-05</v>
      </c>
      <c r="S725" s="222">
        <v>0</v>
      </c>
      <c r="T725" s="223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24" t="s">
        <v>289</v>
      </c>
      <c r="AT725" s="224" t="s">
        <v>286</v>
      </c>
      <c r="AU725" s="224" t="s">
        <v>84</v>
      </c>
      <c r="AY725" s="18" t="s">
        <v>137</v>
      </c>
      <c r="BE725" s="225">
        <f>IF(N725="základní",J725,0)</f>
        <v>0</v>
      </c>
      <c r="BF725" s="225">
        <f>IF(N725="snížená",J725,0)</f>
        <v>0</v>
      </c>
      <c r="BG725" s="225">
        <f>IF(N725="zákl. přenesená",J725,0)</f>
        <v>0</v>
      </c>
      <c r="BH725" s="225">
        <f>IF(N725="sníž. přenesená",J725,0)</f>
        <v>0</v>
      </c>
      <c r="BI725" s="225">
        <f>IF(N725="nulová",J725,0)</f>
        <v>0</v>
      </c>
      <c r="BJ725" s="18" t="s">
        <v>82</v>
      </c>
      <c r="BK725" s="225">
        <f>ROUND(I725*H725,2)</f>
        <v>0</v>
      </c>
      <c r="BL725" s="18" t="s">
        <v>189</v>
      </c>
      <c r="BM725" s="224" t="s">
        <v>1016</v>
      </c>
    </row>
    <row r="726" s="2" customFormat="1" ht="49.05" customHeight="1">
      <c r="A726" s="39"/>
      <c r="B726" s="40"/>
      <c r="C726" s="213" t="s">
        <v>1017</v>
      </c>
      <c r="D726" s="213" t="s">
        <v>140</v>
      </c>
      <c r="E726" s="214" t="s">
        <v>1018</v>
      </c>
      <c r="F726" s="215" t="s">
        <v>1019</v>
      </c>
      <c r="G726" s="216" t="s">
        <v>226</v>
      </c>
      <c r="H726" s="217">
        <v>50</v>
      </c>
      <c r="I726" s="218"/>
      <c r="J726" s="219">
        <f>ROUND(I726*H726,2)</f>
        <v>0</v>
      </c>
      <c r="K726" s="215" t="s">
        <v>282</v>
      </c>
      <c r="L726" s="45"/>
      <c r="M726" s="220" t="s">
        <v>19</v>
      </c>
      <c r="N726" s="221" t="s">
        <v>46</v>
      </c>
      <c r="O726" s="85"/>
      <c r="P726" s="222">
        <f>O726*H726</f>
        <v>0</v>
      </c>
      <c r="Q726" s="222">
        <v>0</v>
      </c>
      <c r="R726" s="222">
        <f>Q726*H726</f>
        <v>0</v>
      </c>
      <c r="S726" s="222">
        <v>0</v>
      </c>
      <c r="T726" s="223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24" t="s">
        <v>189</v>
      </c>
      <c r="AT726" s="224" t="s">
        <v>140</v>
      </c>
      <c r="AU726" s="224" t="s">
        <v>84</v>
      </c>
      <c r="AY726" s="18" t="s">
        <v>137</v>
      </c>
      <c r="BE726" s="225">
        <f>IF(N726="základní",J726,0)</f>
        <v>0</v>
      </c>
      <c r="BF726" s="225">
        <f>IF(N726="snížená",J726,0)</f>
        <v>0</v>
      </c>
      <c r="BG726" s="225">
        <f>IF(N726="zákl. přenesená",J726,0)</f>
        <v>0</v>
      </c>
      <c r="BH726" s="225">
        <f>IF(N726="sníž. přenesená",J726,0)</f>
        <v>0</v>
      </c>
      <c r="BI726" s="225">
        <f>IF(N726="nulová",J726,0)</f>
        <v>0</v>
      </c>
      <c r="BJ726" s="18" t="s">
        <v>82</v>
      </c>
      <c r="BK726" s="225">
        <f>ROUND(I726*H726,2)</f>
        <v>0</v>
      </c>
      <c r="BL726" s="18" t="s">
        <v>189</v>
      </c>
      <c r="BM726" s="224" t="s">
        <v>1020</v>
      </c>
    </row>
    <row r="727" s="2" customFormat="1">
      <c r="A727" s="39"/>
      <c r="B727" s="40"/>
      <c r="C727" s="41"/>
      <c r="D727" s="268" t="s">
        <v>284</v>
      </c>
      <c r="E727" s="41"/>
      <c r="F727" s="269" t="s">
        <v>1021</v>
      </c>
      <c r="G727" s="41"/>
      <c r="H727" s="41"/>
      <c r="I727" s="228"/>
      <c r="J727" s="41"/>
      <c r="K727" s="41"/>
      <c r="L727" s="45"/>
      <c r="M727" s="229"/>
      <c r="N727" s="230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284</v>
      </c>
      <c r="AU727" s="18" t="s">
        <v>84</v>
      </c>
    </row>
    <row r="728" s="2" customFormat="1" ht="24.15" customHeight="1">
      <c r="A728" s="39"/>
      <c r="B728" s="40"/>
      <c r="C728" s="270" t="s">
        <v>1022</v>
      </c>
      <c r="D728" s="270" t="s">
        <v>286</v>
      </c>
      <c r="E728" s="271" t="s">
        <v>1023</v>
      </c>
      <c r="F728" s="272" t="s">
        <v>1024</v>
      </c>
      <c r="G728" s="273" t="s">
        <v>226</v>
      </c>
      <c r="H728" s="274">
        <v>50</v>
      </c>
      <c r="I728" s="275"/>
      <c r="J728" s="276">
        <f>ROUND(I728*H728,2)</f>
        <v>0</v>
      </c>
      <c r="K728" s="272" t="s">
        <v>282</v>
      </c>
      <c r="L728" s="277"/>
      <c r="M728" s="278" t="s">
        <v>19</v>
      </c>
      <c r="N728" s="279" t="s">
        <v>46</v>
      </c>
      <c r="O728" s="85"/>
      <c r="P728" s="222">
        <f>O728*H728</f>
        <v>0</v>
      </c>
      <c r="Q728" s="222">
        <v>0.00010000000000000001</v>
      </c>
      <c r="R728" s="222">
        <f>Q728*H728</f>
        <v>0.0050000000000000001</v>
      </c>
      <c r="S728" s="222">
        <v>0</v>
      </c>
      <c r="T728" s="223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24" t="s">
        <v>289</v>
      </c>
      <c r="AT728" s="224" t="s">
        <v>286</v>
      </c>
      <c r="AU728" s="224" t="s">
        <v>84</v>
      </c>
      <c r="AY728" s="18" t="s">
        <v>137</v>
      </c>
      <c r="BE728" s="225">
        <f>IF(N728="základní",J728,0)</f>
        <v>0</v>
      </c>
      <c r="BF728" s="225">
        <f>IF(N728="snížená",J728,0)</f>
        <v>0</v>
      </c>
      <c r="BG728" s="225">
        <f>IF(N728="zákl. přenesená",J728,0)</f>
        <v>0</v>
      </c>
      <c r="BH728" s="225">
        <f>IF(N728="sníž. přenesená",J728,0)</f>
        <v>0</v>
      </c>
      <c r="BI728" s="225">
        <f>IF(N728="nulová",J728,0)</f>
        <v>0</v>
      </c>
      <c r="BJ728" s="18" t="s">
        <v>82</v>
      </c>
      <c r="BK728" s="225">
        <f>ROUND(I728*H728,2)</f>
        <v>0</v>
      </c>
      <c r="BL728" s="18" t="s">
        <v>189</v>
      </c>
      <c r="BM728" s="224" t="s">
        <v>1025</v>
      </c>
    </row>
    <row r="729" s="13" customFormat="1">
      <c r="A729" s="13"/>
      <c r="B729" s="236"/>
      <c r="C729" s="237"/>
      <c r="D729" s="226" t="s">
        <v>228</v>
      </c>
      <c r="E729" s="238" t="s">
        <v>19</v>
      </c>
      <c r="F729" s="239" t="s">
        <v>1746</v>
      </c>
      <c r="G729" s="237"/>
      <c r="H729" s="238" t="s">
        <v>19</v>
      </c>
      <c r="I729" s="240"/>
      <c r="J729" s="237"/>
      <c r="K729" s="237"/>
      <c r="L729" s="241"/>
      <c r="M729" s="242"/>
      <c r="N729" s="243"/>
      <c r="O729" s="243"/>
      <c r="P729" s="243"/>
      <c r="Q729" s="243"/>
      <c r="R729" s="243"/>
      <c r="S729" s="243"/>
      <c r="T729" s="244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45" t="s">
        <v>228</v>
      </c>
      <c r="AU729" s="245" t="s">
        <v>84</v>
      </c>
      <c r="AV729" s="13" t="s">
        <v>82</v>
      </c>
      <c r="AW729" s="13" t="s">
        <v>37</v>
      </c>
      <c r="AX729" s="13" t="s">
        <v>75</v>
      </c>
      <c r="AY729" s="245" t="s">
        <v>137</v>
      </c>
    </row>
    <row r="730" s="14" customFormat="1">
      <c r="A730" s="14"/>
      <c r="B730" s="246"/>
      <c r="C730" s="247"/>
      <c r="D730" s="226" t="s">
        <v>228</v>
      </c>
      <c r="E730" s="248" t="s">
        <v>19</v>
      </c>
      <c r="F730" s="249" t="s">
        <v>357</v>
      </c>
      <c r="G730" s="247"/>
      <c r="H730" s="250">
        <v>26</v>
      </c>
      <c r="I730" s="251"/>
      <c r="J730" s="247"/>
      <c r="K730" s="247"/>
      <c r="L730" s="252"/>
      <c r="M730" s="253"/>
      <c r="N730" s="254"/>
      <c r="O730" s="254"/>
      <c r="P730" s="254"/>
      <c r="Q730" s="254"/>
      <c r="R730" s="254"/>
      <c r="S730" s="254"/>
      <c r="T730" s="255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56" t="s">
        <v>228</v>
      </c>
      <c r="AU730" s="256" t="s">
        <v>84</v>
      </c>
      <c r="AV730" s="14" t="s">
        <v>84</v>
      </c>
      <c r="AW730" s="14" t="s">
        <v>37</v>
      </c>
      <c r="AX730" s="14" t="s">
        <v>75</v>
      </c>
      <c r="AY730" s="256" t="s">
        <v>137</v>
      </c>
    </row>
    <row r="731" s="13" customFormat="1">
      <c r="A731" s="13"/>
      <c r="B731" s="236"/>
      <c r="C731" s="237"/>
      <c r="D731" s="226" t="s">
        <v>228</v>
      </c>
      <c r="E731" s="238" t="s">
        <v>19</v>
      </c>
      <c r="F731" s="239" t="s">
        <v>1745</v>
      </c>
      <c r="G731" s="237"/>
      <c r="H731" s="238" t="s">
        <v>19</v>
      </c>
      <c r="I731" s="240"/>
      <c r="J731" s="237"/>
      <c r="K731" s="237"/>
      <c r="L731" s="241"/>
      <c r="M731" s="242"/>
      <c r="N731" s="243"/>
      <c r="O731" s="243"/>
      <c r="P731" s="243"/>
      <c r="Q731" s="243"/>
      <c r="R731" s="243"/>
      <c r="S731" s="243"/>
      <c r="T731" s="244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5" t="s">
        <v>228</v>
      </c>
      <c r="AU731" s="245" t="s">
        <v>84</v>
      </c>
      <c r="AV731" s="13" t="s">
        <v>82</v>
      </c>
      <c r="AW731" s="13" t="s">
        <v>37</v>
      </c>
      <c r="AX731" s="13" t="s">
        <v>75</v>
      </c>
      <c r="AY731" s="245" t="s">
        <v>137</v>
      </c>
    </row>
    <row r="732" s="14" customFormat="1">
      <c r="A732" s="14"/>
      <c r="B732" s="246"/>
      <c r="C732" s="247"/>
      <c r="D732" s="226" t="s">
        <v>228</v>
      </c>
      <c r="E732" s="248" t="s">
        <v>19</v>
      </c>
      <c r="F732" s="249" t="s">
        <v>343</v>
      </c>
      <c r="G732" s="247"/>
      <c r="H732" s="250">
        <v>24</v>
      </c>
      <c r="I732" s="251"/>
      <c r="J732" s="247"/>
      <c r="K732" s="247"/>
      <c r="L732" s="252"/>
      <c r="M732" s="253"/>
      <c r="N732" s="254"/>
      <c r="O732" s="254"/>
      <c r="P732" s="254"/>
      <c r="Q732" s="254"/>
      <c r="R732" s="254"/>
      <c r="S732" s="254"/>
      <c r="T732" s="255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56" t="s">
        <v>228</v>
      </c>
      <c r="AU732" s="256" t="s">
        <v>84</v>
      </c>
      <c r="AV732" s="14" t="s">
        <v>84</v>
      </c>
      <c r="AW732" s="14" t="s">
        <v>37</v>
      </c>
      <c r="AX732" s="14" t="s">
        <v>75</v>
      </c>
      <c r="AY732" s="256" t="s">
        <v>137</v>
      </c>
    </row>
    <row r="733" s="15" customFormat="1">
      <c r="A733" s="15"/>
      <c r="B733" s="257"/>
      <c r="C733" s="258"/>
      <c r="D733" s="226" t="s">
        <v>228</v>
      </c>
      <c r="E733" s="259" t="s">
        <v>19</v>
      </c>
      <c r="F733" s="260" t="s">
        <v>237</v>
      </c>
      <c r="G733" s="258"/>
      <c r="H733" s="261">
        <v>50</v>
      </c>
      <c r="I733" s="262"/>
      <c r="J733" s="258"/>
      <c r="K733" s="258"/>
      <c r="L733" s="263"/>
      <c r="M733" s="264"/>
      <c r="N733" s="265"/>
      <c r="O733" s="265"/>
      <c r="P733" s="265"/>
      <c r="Q733" s="265"/>
      <c r="R733" s="265"/>
      <c r="S733" s="265"/>
      <c r="T733" s="266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67" t="s">
        <v>228</v>
      </c>
      <c r="AU733" s="267" t="s">
        <v>84</v>
      </c>
      <c r="AV733" s="15" t="s">
        <v>155</v>
      </c>
      <c r="AW733" s="15" t="s">
        <v>37</v>
      </c>
      <c r="AX733" s="15" t="s">
        <v>82</v>
      </c>
      <c r="AY733" s="267" t="s">
        <v>137</v>
      </c>
    </row>
    <row r="734" s="2" customFormat="1" ht="24.15" customHeight="1">
      <c r="A734" s="39"/>
      <c r="B734" s="40"/>
      <c r="C734" s="213" t="s">
        <v>1053</v>
      </c>
      <c r="D734" s="213" t="s">
        <v>140</v>
      </c>
      <c r="E734" s="214" t="s">
        <v>1054</v>
      </c>
      <c r="F734" s="215" t="s">
        <v>1055</v>
      </c>
      <c r="G734" s="216" t="s">
        <v>226</v>
      </c>
      <c r="H734" s="217">
        <v>404</v>
      </c>
      <c r="I734" s="218"/>
      <c r="J734" s="219">
        <f>ROUND(I734*H734,2)</f>
        <v>0</v>
      </c>
      <c r="K734" s="215" t="s">
        <v>19</v>
      </c>
      <c r="L734" s="45"/>
      <c r="M734" s="220" t="s">
        <v>19</v>
      </c>
      <c r="N734" s="221" t="s">
        <v>46</v>
      </c>
      <c r="O734" s="85"/>
      <c r="P734" s="222">
        <f>O734*H734</f>
        <v>0</v>
      </c>
      <c r="Q734" s="222">
        <v>0</v>
      </c>
      <c r="R734" s="222">
        <f>Q734*H734</f>
        <v>0</v>
      </c>
      <c r="S734" s="222">
        <v>0</v>
      </c>
      <c r="T734" s="223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24" t="s">
        <v>189</v>
      </c>
      <c r="AT734" s="224" t="s">
        <v>140</v>
      </c>
      <c r="AU734" s="224" t="s">
        <v>84</v>
      </c>
      <c r="AY734" s="18" t="s">
        <v>137</v>
      </c>
      <c r="BE734" s="225">
        <f>IF(N734="základní",J734,0)</f>
        <v>0</v>
      </c>
      <c r="BF734" s="225">
        <f>IF(N734="snížená",J734,0)</f>
        <v>0</v>
      </c>
      <c r="BG734" s="225">
        <f>IF(N734="zákl. přenesená",J734,0)</f>
        <v>0</v>
      </c>
      <c r="BH734" s="225">
        <f>IF(N734="sníž. přenesená",J734,0)</f>
        <v>0</v>
      </c>
      <c r="BI734" s="225">
        <f>IF(N734="nulová",J734,0)</f>
        <v>0</v>
      </c>
      <c r="BJ734" s="18" t="s">
        <v>82</v>
      </c>
      <c r="BK734" s="225">
        <f>ROUND(I734*H734,2)</f>
        <v>0</v>
      </c>
      <c r="BL734" s="18" t="s">
        <v>189</v>
      </c>
      <c r="BM734" s="224" t="s">
        <v>1056</v>
      </c>
    </row>
    <row r="735" s="2" customFormat="1" ht="24.15" customHeight="1">
      <c r="A735" s="39"/>
      <c r="B735" s="40"/>
      <c r="C735" s="270" t="s">
        <v>1058</v>
      </c>
      <c r="D735" s="270" t="s">
        <v>286</v>
      </c>
      <c r="E735" s="271" t="s">
        <v>1059</v>
      </c>
      <c r="F735" s="272" t="s">
        <v>1060</v>
      </c>
      <c r="G735" s="273" t="s">
        <v>226</v>
      </c>
      <c r="H735" s="274">
        <v>202</v>
      </c>
      <c r="I735" s="275"/>
      <c r="J735" s="276">
        <f>ROUND(I735*H735,2)</f>
        <v>0</v>
      </c>
      <c r="K735" s="272" t="s">
        <v>282</v>
      </c>
      <c r="L735" s="277"/>
      <c r="M735" s="278" t="s">
        <v>19</v>
      </c>
      <c r="N735" s="279" t="s">
        <v>46</v>
      </c>
      <c r="O735" s="85"/>
      <c r="P735" s="222">
        <f>O735*H735</f>
        <v>0</v>
      </c>
      <c r="Q735" s="222">
        <v>0</v>
      </c>
      <c r="R735" s="222">
        <f>Q735*H735</f>
        <v>0</v>
      </c>
      <c r="S735" s="222">
        <v>0</v>
      </c>
      <c r="T735" s="223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24" t="s">
        <v>289</v>
      </c>
      <c r="AT735" s="224" t="s">
        <v>286</v>
      </c>
      <c r="AU735" s="224" t="s">
        <v>84</v>
      </c>
      <c r="AY735" s="18" t="s">
        <v>137</v>
      </c>
      <c r="BE735" s="225">
        <f>IF(N735="základní",J735,0)</f>
        <v>0</v>
      </c>
      <c r="BF735" s="225">
        <f>IF(N735="snížená",J735,0)</f>
        <v>0</v>
      </c>
      <c r="BG735" s="225">
        <f>IF(N735="zákl. přenesená",J735,0)</f>
        <v>0</v>
      </c>
      <c r="BH735" s="225">
        <f>IF(N735="sníž. přenesená",J735,0)</f>
        <v>0</v>
      </c>
      <c r="BI735" s="225">
        <f>IF(N735="nulová",J735,0)</f>
        <v>0</v>
      </c>
      <c r="BJ735" s="18" t="s">
        <v>82</v>
      </c>
      <c r="BK735" s="225">
        <f>ROUND(I735*H735,2)</f>
        <v>0</v>
      </c>
      <c r="BL735" s="18" t="s">
        <v>189</v>
      </c>
      <c r="BM735" s="224" t="s">
        <v>1061</v>
      </c>
    </row>
    <row r="736" s="13" customFormat="1">
      <c r="A736" s="13"/>
      <c r="B736" s="236"/>
      <c r="C736" s="237"/>
      <c r="D736" s="226" t="s">
        <v>228</v>
      </c>
      <c r="E736" s="238" t="s">
        <v>19</v>
      </c>
      <c r="F736" s="239" t="s">
        <v>1746</v>
      </c>
      <c r="G736" s="237"/>
      <c r="H736" s="238" t="s">
        <v>19</v>
      </c>
      <c r="I736" s="240"/>
      <c r="J736" s="237"/>
      <c r="K736" s="237"/>
      <c r="L736" s="241"/>
      <c r="M736" s="242"/>
      <c r="N736" s="243"/>
      <c r="O736" s="243"/>
      <c r="P736" s="243"/>
      <c r="Q736" s="243"/>
      <c r="R736" s="243"/>
      <c r="S736" s="243"/>
      <c r="T736" s="244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5" t="s">
        <v>228</v>
      </c>
      <c r="AU736" s="245" t="s">
        <v>84</v>
      </c>
      <c r="AV736" s="13" t="s">
        <v>82</v>
      </c>
      <c r="AW736" s="13" t="s">
        <v>37</v>
      </c>
      <c r="AX736" s="13" t="s">
        <v>75</v>
      </c>
      <c r="AY736" s="245" t="s">
        <v>137</v>
      </c>
    </row>
    <row r="737" s="14" customFormat="1">
      <c r="A737" s="14"/>
      <c r="B737" s="246"/>
      <c r="C737" s="247"/>
      <c r="D737" s="226" t="s">
        <v>228</v>
      </c>
      <c r="E737" s="248" t="s">
        <v>19</v>
      </c>
      <c r="F737" s="249" t="s">
        <v>801</v>
      </c>
      <c r="G737" s="247"/>
      <c r="H737" s="250">
        <v>124</v>
      </c>
      <c r="I737" s="251"/>
      <c r="J737" s="247"/>
      <c r="K737" s="247"/>
      <c r="L737" s="252"/>
      <c r="M737" s="253"/>
      <c r="N737" s="254"/>
      <c r="O737" s="254"/>
      <c r="P737" s="254"/>
      <c r="Q737" s="254"/>
      <c r="R737" s="254"/>
      <c r="S737" s="254"/>
      <c r="T737" s="255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6" t="s">
        <v>228</v>
      </c>
      <c r="AU737" s="256" t="s">
        <v>84</v>
      </c>
      <c r="AV737" s="14" t="s">
        <v>84</v>
      </c>
      <c r="AW737" s="14" t="s">
        <v>37</v>
      </c>
      <c r="AX737" s="14" t="s">
        <v>75</v>
      </c>
      <c r="AY737" s="256" t="s">
        <v>137</v>
      </c>
    </row>
    <row r="738" s="13" customFormat="1">
      <c r="A738" s="13"/>
      <c r="B738" s="236"/>
      <c r="C738" s="237"/>
      <c r="D738" s="226" t="s">
        <v>228</v>
      </c>
      <c r="E738" s="238" t="s">
        <v>19</v>
      </c>
      <c r="F738" s="239" t="s">
        <v>1745</v>
      </c>
      <c r="G738" s="237"/>
      <c r="H738" s="238" t="s">
        <v>19</v>
      </c>
      <c r="I738" s="240"/>
      <c r="J738" s="237"/>
      <c r="K738" s="237"/>
      <c r="L738" s="241"/>
      <c r="M738" s="242"/>
      <c r="N738" s="243"/>
      <c r="O738" s="243"/>
      <c r="P738" s="243"/>
      <c r="Q738" s="243"/>
      <c r="R738" s="243"/>
      <c r="S738" s="243"/>
      <c r="T738" s="244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5" t="s">
        <v>228</v>
      </c>
      <c r="AU738" s="245" t="s">
        <v>84</v>
      </c>
      <c r="AV738" s="13" t="s">
        <v>82</v>
      </c>
      <c r="AW738" s="13" t="s">
        <v>37</v>
      </c>
      <c r="AX738" s="13" t="s">
        <v>75</v>
      </c>
      <c r="AY738" s="245" t="s">
        <v>137</v>
      </c>
    </row>
    <row r="739" s="14" customFormat="1">
      <c r="A739" s="14"/>
      <c r="B739" s="246"/>
      <c r="C739" s="247"/>
      <c r="D739" s="226" t="s">
        <v>228</v>
      </c>
      <c r="E739" s="248" t="s">
        <v>19</v>
      </c>
      <c r="F739" s="249" t="s">
        <v>631</v>
      </c>
      <c r="G739" s="247"/>
      <c r="H739" s="250">
        <v>78</v>
      </c>
      <c r="I739" s="251"/>
      <c r="J739" s="247"/>
      <c r="K739" s="247"/>
      <c r="L739" s="252"/>
      <c r="M739" s="253"/>
      <c r="N739" s="254"/>
      <c r="O739" s="254"/>
      <c r="P739" s="254"/>
      <c r="Q739" s="254"/>
      <c r="R739" s="254"/>
      <c r="S739" s="254"/>
      <c r="T739" s="255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6" t="s">
        <v>228</v>
      </c>
      <c r="AU739" s="256" t="s">
        <v>84</v>
      </c>
      <c r="AV739" s="14" t="s">
        <v>84</v>
      </c>
      <c r="AW739" s="14" t="s">
        <v>37</v>
      </c>
      <c r="AX739" s="14" t="s">
        <v>75</v>
      </c>
      <c r="AY739" s="256" t="s">
        <v>137</v>
      </c>
    </row>
    <row r="740" s="15" customFormat="1">
      <c r="A740" s="15"/>
      <c r="B740" s="257"/>
      <c r="C740" s="258"/>
      <c r="D740" s="226" t="s">
        <v>228</v>
      </c>
      <c r="E740" s="259" t="s">
        <v>19</v>
      </c>
      <c r="F740" s="260" t="s">
        <v>237</v>
      </c>
      <c r="G740" s="258"/>
      <c r="H740" s="261">
        <v>202</v>
      </c>
      <c r="I740" s="262"/>
      <c r="J740" s="258"/>
      <c r="K740" s="258"/>
      <c r="L740" s="263"/>
      <c r="M740" s="264"/>
      <c r="N740" s="265"/>
      <c r="O740" s="265"/>
      <c r="P740" s="265"/>
      <c r="Q740" s="265"/>
      <c r="R740" s="265"/>
      <c r="S740" s="265"/>
      <c r="T740" s="266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T740" s="267" t="s">
        <v>228</v>
      </c>
      <c r="AU740" s="267" t="s">
        <v>84</v>
      </c>
      <c r="AV740" s="15" t="s">
        <v>155</v>
      </c>
      <c r="AW740" s="15" t="s">
        <v>37</v>
      </c>
      <c r="AX740" s="15" t="s">
        <v>82</v>
      </c>
      <c r="AY740" s="267" t="s">
        <v>137</v>
      </c>
    </row>
    <row r="741" s="2" customFormat="1" ht="24.15" customHeight="1">
      <c r="A741" s="39"/>
      <c r="B741" s="40"/>
      <c r="C741" s="213" t="s">
        <v>1062</v>
      </c>
      <c r="D741" s="213" t="s">
        <v>140</v>
      </c>
      <c r="E741" s="214" t="s">
        <v>1063</v>
      </c>
      <c r="F741" s="215" t="s">
        <v>1064</v>
      </c>
      <c r="G741" s="216" t="s">
        <v>226</v>
      </c>
      <c r="H741" s="217">
        <v>2</v>
      </c>
      <c r="I741" s="218"/>
      <c r="J741" s="219">
        <f>ROUND(I741*H741,2)</f>
        <v>0</v>
      </c>
      <c r="K741" s="215" t="s">
        <v>282</v>
      </c>
      <c r="L741" s="45"/>
      <c r="M741" s="220" t="s">
        <v>19</v>
      </c>
      <c r="N741" s="221" t="s">
        <v>46</v>
      </c>
      <c r="O741" s="85"/>
      <c r="P741" s="222">
        <f>O741*H741</f>
        <v>0</v>
      </c>
      <c r="Q741" s="222">
        <v>0</v>
      </c>
      <c r="R741" s="222">
        <f>Q741*H741</f>
        <v>0</v>
      </c>
      <c r="S741" s="222">
        <v>0</v>
      </c>
      <c r="T741" s="223">
        <f>S741*H741</f>
        <v>0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24" t="s">
        <v>189</v>
      </c>
      <c r="AT741" s="224" t="s">
        <v>140</v>
      </c>
      <c r="AU741" s="224" t="s">
        <v>84</v>
      </c>
      <c r="AY741" s="18" t="s">
        <v>137</v>
      </c>
      <c r="BE741" s="225">
        <f>IF(N741="základní",J741,0)</f>
        <v>0</v>
      </c>
      <c r="BF741" s="225">
        <f>IF(N741="snížená",J741,0)</f>
        <v>0</v>
      </c>
      <c r="BG741" s="225">
        <f>IF(N741="zákl. přenesená",J741,0)</f>
        <v>0</v>
      </c>
      <c r="BH741" s="225">
        <f>IF(N741="sníž. přenesená",J741,0)</f>
        <v>0</v>
      </c>
      <c r="BI741" s="225">
        <f>IF(N741="nulová",J741,0)</f>
        <v>0</v>
      </c>
      <c r="BJ741" s="18" t="s">
        <v>82</v>
      </c>
      <c r="BK741" s="225">
        <f>ROUND(I741*H741,2)</f>
        <v>0</v>
      </c>
      <c r="BL741" s="18" t="s">
        <v>189</v>
      </c>
      <c r="BM741" s="224" t="s">
        <v>1065</v>
      </c>
    </row>
    <row r="742" s="2" customFormat="1">
      <c r="A742" s="39"/>
      <c r="B742" s="40"/>
      <c r="C742" s="41"/>
      <c r="D742" s="268" t="s">
        <v>284</v>
      </c>
      <c r="E742" s="41"/>
      <c r="F742" s="269" t="s">
        <v>1066</v>
      </c>
      <c r="G742" s="41"/>
      <c r="H742" s="41"/>
      <c r="I742" s="228"/>
      <c r="J742" s="41"/>
      <c r="K742" s="41"/>
      <c r="L742" s="45"/>
      <c r="M742" s="229"/>
      <c r="N742" s="230"/>
      <c r="O742" s="85"/>
      <c r="P742" s="85"/>
      <c r="Q742" s="85"/>
      <c r="R742" s="85"/>
      <c r="S742" s="85"/>
      <c r="T742" s="86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284</v>
      </c>
      <c r="AU742" s="18" t="s">
        <v>84</v>
      </c>
    </row>
    <row r="743" s="2" customFormat="1">
      <c r="A743" s="39"/>
      <c r="B743" s="40"/>
      <c r="C743" s="41"/>
      <c r="D743" s="226" t="s">
        <v>158</v>
      </c>
      <c r="E743" s="41"/>
      <c r="F743" s="227" t="s">
        <v>1067</v>
      </c>
      <c r="G743" s="41"/>
      <c r="H743" s="41"/>
      <c r="I743" s="228"/>
      <c r="J743" s="41"/>
      <c r="K743" s="41"/>
      <c r="L743" s="45"/>
      <c r="M743" s="229"/>
      <c r="N743" s="230"/>
      <c r="O743" s="85"/>
      <c r="P743" s="85"/>
      <c r="Q743" s="85"/>
      <c r="R743" s="85"/>
      <c r="S743" s="85"/>
      <c r="T743" s="86"/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T743" s="18" t="s">
        <v>158</v>
      </c>
      <c r="AU743" s="18" t="s">
        <v>84</v>
      </c>
    </row>
    <row r="744" s="13" customFormat="1">
      <c r="A744" s="13"/>
      <c r="B744" s="236"/>
      <c r="C744" s="237"/>
      <c r="D744" s="226" t="s">
        <v>228</v>
      </c>
      <c r="E744" s="238" t="s">
        <v>19</v>
      </c>
      <c r="F744" s="239" t="s">
        <v>651</v>
      </c>
      <c r="G744" s="237"/>
      <c r="H744" s="238" t="s">
        <v>19</v>
      </c>
      <c r="I744" s="240"/>
      <c r="J744" s="237"/>
      <c r="K744" s="237"/>
      <c r="L744" s="241"/>
      <c r="M744" s="242"/>
      <c r="N744" s="243"/>
      <c r="O744" s="243"/>
      <c r="P744" s="243"/>
      <c r="Q744" s="243"/>
      <c r="R744" s="243"/>
      <c r="S744" s="243"/>
      <c r="T744" s="244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5" t="s">
        <v>228</v>
      </c>
      <c r="AU744" s="245" t="s">
        <v>84</v>
      </c>
      <c r="AV744" s="13" t="s">
        <v>82</v>
      </c>
      <c r="AW744" s="13" t="s">
        <v>37</v>
      </c>
      <c r="AX744" s="13" t="s">
        <v>75</v>
      </c>
      <c r="AY744" s="245" t="s">
        <v>137</v>
      </c>
    </row>
    <row r="745" s="14" customFormat="1">
      <c r="A745" s="14"/>
      <c r="B745" s="246"/>
      <c r="C745" s="247"/>
      <c r="D745" s="226" t="s">
        <v>228</v>
      </c>
      <c r="E745" s="248" t="s">
        <v>19</v>
      </c>
      <c r="F745" s="249" t="s">
        <v>82</v>
      </c>
      <c r="G745" s="247"/>
      <c r="H745" s="250">
        <v>1</v>
      </c>
      <c r="I745" s="251"/>
      <c r="J745" s="247"/>
      <c r="K745" s="247"/>
      <c r="L745" s="252"/>
      <c r="M745" s="253"/>
      <c r="N745" s="254"/>
      <c r="O745" s="254"/>
      <c r="P745" s="254"/>
      <c r="Q745" s="254"/>
      <c r="R745" s="254"/>
      <c r="S745" s="254"/>
      <c r="T745" s="255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6" t="s">
        <v>228</v>
      </c>
      <c r="AU745" s="256" t="s">
        <v>84</v>
      </c>
      <c r="AV745" s="14" t="s">
        <v>84</v>
      </c>
      <c r="AW745" s="14" t="s">
        <v>37</v>
      </c>
      <c r="AX745" s="14" t="s">
        <v>75</v>
      </c>
      <c r="AY745" s="256" t="s">
        <v>137</v>
      </c>
    </row>
    <row r="746" s="13" customFormat="1">
      <c r="A746" s="13"/>
      <c r="B746" s="236"/>
      <c r="C746" s="237"/>
      <c r="D746" s="226" t="s">
        <v>228</v>
      </c>
      <c r="E746" s="238" t="s">
        <v>19</v>
      </c>
      <c r="F746" s="239" t="s">
        <v>329</v>
      </c>
      <c r="G746" s="237"/>
      <c r="H746" s="238" t="s">
        <v>19</v>
      </c>
      <c r="I746" s="240"/>
      <c r="J746" s="237"/>
      <c r="K746" s="237"/>
      <c r="L746" s="241"/>
      <c r="M746" s="242"/>
      <c r="N746" s="243"/>
      <c r="O746" s="243"/>
      <c r="P746" s="243"/>
      <c r="Q746" s="243"/>
      <c r="R746" s="243"/>
      <c r="S746" s="243"/>
      <c r="T746" s="244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5" t="s">
        <v>228</v>
      </c>
      <c r="AU746" s="245" t="s">
        <v>84</v>
      </c>
      <c r="AV746" s="13" t="s">
        <v>82</v>
      </c>
      <c r="AW746" s="13" t="s">
        <v>37</v>
      </c>
      <c r="AX746" s="13" t="s">
        <v>75</v>
      </c>
      <c r="AY746" s="245" t="s">
        <v>137</v>
      </c>
    </row>
    <row r="747" s="14" customFormat="1">
      <c r="A747" s="14"/>
      <c r="B747" s="246"/>
      <c r="C747" s="247"/>
      <c r="D747" s="226" t="s">
        <v>228</v>
      </c>
      <c r="E747" s="248" t="s">
        <v>19</v>
      </c>
      <c r="F747" s="249" t="s">
        <v>82</v>
      </c>
      <c r="G747" s="247"/>
      <c r="H747" s="250">
        <v>1</v>
      </c>
      <c r="I747" s="251"/>
      <c r="J747" s="247"/>
      <c r="K747" s="247"/>
      <c r="L747" s="252"/>
      <c r="M747" s="253"/>
      <c r="N747" s="254"/>
      <c r="O747" s="254"/>
      <c r="P747" s="254"/>
      <c r="Q747" s="254"/>
      <c r="R747" s="254"/>
      <c r="S747" s="254"/>
      <c r="T747" s="255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6" t="s">
        <v>228</v>
      </c>
      <c r="AU747" s="256" t="s">
        <v>84</v>
      </c>
      <c r="AV747" s="14" t="s">
        <v>84</v>
      </c>
      <c r="AW747" s="14" t="s">
        <v>37</v>
      </c>
      <c r="AX747" s="14" t="s">
        <v>75</v>
      </c>
      <c r="AY747" s="256" t="s">
        <v>137</v>
      </c>
    </row>
    <row r="748" s="15" customFormat="1">
      <c r="A748" s="15"/>
      <c r="B748" s="257"/>
      <c r="C748" s="258"/>
      <c r="D748" s="226" t="s">
        <v>228</v>
      </c>
      <c r="E748" s="259" t="s">
        <v>19</v>
      </c>
      <c r="F748" s="260" t="s">
        <v>237</v>
      </c>
      <c r="G748" s="258"/>
      <c r="H748" s="261">
        <v>2</v>
      </c>
      <c r="I748" s="262"/>
      <c r="J748" s="258"/>
      <c r="K748" s="258"/>
      <c r="L748" s="263"/>
      <c r="M748" s="264"/>
      <c r="N748" s="265"/>
      <c r="O748" s="265"/>
      <c r="P748" s="265"/>
      <c r="Q748" s="265"/>
      <c r="R748" s="265"/>
      <c r="S748" s="265"/>
      <c r="T748" s="266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T748" s="267" t="s">
        <v>228</v>
      </c>
      <c r="AU748" s="267" t="s">
        <v>84</v>
      </c>
      <c r="AV748" s="15" t="s">
        <v>155</v>
      </c>
      <c r="AW748" s="15" t="s">
        <v>37</v>
      </c>
      <c r="AX748" s="15" t="s">
        <v>82</v>
      </c>
      <c r="AY748" s="267" t="s">
        <v>137</v>
      </c>
    </row>
    <row r="749" s="2" customFormat="1" ht="37.8" customHeight="1">
      <c r="A749" s="39"/>
      <c r="B749" s="40"/>
      <c r="C749" s="213" t="s">
        <v>1068</v>
      </c>
      <c r="D749" s="213" t="s">
        <v>140</v>
      </c>
      <c r="E749" s="214" t="s">
        <v>1069</v>
      </c>
      <c r="F749" s="215" t="s">
        <v>1070</v>
      </c>
      <c r="G749" s="216" t="s">
        <v>226</v>
      </c>
      <c r="H749" s="217">
        <v>26</v>
      </c>
      <c r="I749" s="218"/>
      <c r="J749" s="219">
        <f>ROUND(I749*H749,2)</f>
        <v>0</v>
      </c>
      <c r="K749" s="215" t="s">
        <v>282</v>
      </c>
      <c r="L749" s="45"/>
      <c r="M749" s="220" t="s">
        <v>19</v>
      </c>
      <c r="N749" s="221" t="s">
        <v>46</v>
      </c>
      <c r="O749" s="85"/>
      <c r="P749" s="222">
        <f>O749*H749</f>
        <v>0</v>
      </c>
      <c r="Q749" s="222">
        <v>0</v>
      </c>
      <c r="R749" s="222">
        <f>Q749*H749</f>
        <v>0</v>
      </c>
      <c r="S749" s="222">
        <v>0</v>
      </c>
      <c r="T749" s="223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24" t="s">
        <v>189</v>
      </c>
      <c r="AT749" s="224" t="s">
        <v>140</v>
      </c>
      <c r="AU749" s="224" t="s">
        <v>84</v>
      </c>
      <c r="AY749" s="18" t="s">
        <v>137</v>
      </c>
      <c r="BE749" s="225">
        <f>IF(N749="základní",J749,0)</f>
        <v>0</v>
      </c>
      <c r="BF749" s="225">
        <f>IF(N749="snížená",J749,0)</f>
        <v>0</v>
      </c>
      <c r="BG749" s="225">
        <f>IF(N749="zákl. přenesená",J749,0)</f>
        <v>0</v>
      </c>
      <c r="BH749" s="225">
        <f>IF(N749="sníž. přenesená",J749,0)</f>
        <v>0</v>
      </c>
      <c r="BI749" s="225">
        <f>IF(N749="nulová",J749,0)</f>
        <v>0</v>
      </c>
      <c r="BJ749" s="18" t="s">
        <v>82</v>
      </c>
      <c r="BK749" s="225">
        <f>ROUND(I749*H749,2)</f>
        <v>0</v>
      </c>
      <c r="BL749" s="18" t="s">
        <v>189</v>
      </c>
      <c r="BM749" s="224" t="s">
        <v>1071</v>
      </c>
    </row>
    <row r="750" s="2" customFormat="1">
      <c r="A750" s="39"/>
      <c r="B750" s="40"/>
      <c r="C750" s="41"/>
      <c r="D750" s="268" t="s">
        <v>284</v>
      </c>
      <c r="E750" s="41"/>
      <c r="F750" s="269" t="s">
        <v>1072</v>
      </c>
      <c r="G750" s="41"/>
      <c r="H750" s="41"/>
      <c r="I750" s="228"/>
      <c r="J750" s="41"/>
      <c r="K750" s="41"/>
      <c r="L750" s="45"/>
      <c r="M750" s="229"/>
      <c r="N750" s="230"/>
      <c r="O750" s="85"/>
      <c r="P750" s="85"/>
      <c r="Q750" s="85"/>
      <c r="R750" s="85"/>
      <c r="S750" s="85"/>
      <c r="T750" s="86"/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T750" s="18" t="s">
        <v>284</v>
      </c>
      <c r="AU750" s="18" t="s">
        <v>84</v>
      </c>
    </row>
    <row r="751" s="2" customFormat="1" ht="16.5" customHeight="1">
      <c r="A751" s="39"/>
      <c r="B751" s="40"/>
      <c r="C751" s="270" t="s">
        <v>1073</v>
      </c>
      <c r="D751" s="270" t="s">
        <v>286</v>
      </c>
      <c r="E751" s="271" t="s">
        <v>1074</v>
      </c>
      <c r="F751" s="272" t="s">
        <v>1075</v>
      </c>
      <c r="G751" s="273" t="s">
        <v>226</v>
      </c>
      <c r="H751" s="274">
        <v>26</v>
      </c>
      <c r="I751" s="275"/>
      <c r="J751" s="276">
        <f>ROUND(I751*H751,2)</f>
        <v>0</v>
      </c>
      <c r="K751" s="272" t="s">
        <v>282</v>
      </c>
      <c r="L751" s="277"/>
      <c r="M751" s="278" t="s">
        <v>19</v>
      </c>
      <c r="N751" s="279" t="s">
        <v>46</v>
      </c>
      <c r="O751" s="85"/>
      <c r="P751" s="222">
        <f>O751*H751</f>
        <v>0</v>
      </c>
      <c r="Q751" s="222">
        <v>3.0000000000000001E-05</v>
      </c>
      <c r="R751" s="222">
        <f>Q751*H751</f>
        <v>0.00077999999999999999</v>
      </c>
      <c r="S751" s="222">
        <v>0</v>
      </c>
      <c r="T751" s="223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24" t="s">
        <v>289</v>
      </c>
      <c r="AT751" s="224" t="s">
        <v>286</v>
      </c>
      <c r="AU751" s="224" t="s">
        <v>84</v>
      </c>
      <c r="AY751" s="18" t="s">
        <v>137</v>
      </c>
      <c r="BE751" s="225">
        <f>IF(N751="základní",J751,0)</f>
        <v>0</v>
      </c>
      <c r="BF751" s="225">
        <f>IF(N751="snížená",J751,0)</f>
        <v>0</v>
      </c>
      <c r="BG751" s="225">
        <f>IF(N751="zákl. přenesená",J751,0)</f>
        <v>0</v>
      </c>
      <c r="BH751" s="225">
        <f>IF(N751="sníž. přenesená",J751,0)</f>
        <v>0</v>
      </c>
      <c r="BI751" s="225">
        <f>IF(N751="nulová",J751,0)</f>
        <v>0</v>
      </c>
      <c r="BJ751" s="18" t="s">
        <v>82</v>
      </c>
      <c r="BK751" s="225">
        <f>ROUND(I751*H751,2)</f>
        <v>0</v>
      </c>
      <c r="BL751" s="18" t="s">
        <v>189</v>
      </c>
      <c r="BM751" s="224" t="s">
        <v>1076</v>
      </c>
    </row>
    <row r="752" s="13" customFormat="1">
      <c r="A752" s="13"/>
      <c r="B752" s="236"/>
      <c r="C752" s="237"/>
      <c r="D752" s="226" t="s">
        <v>228</v>
      </c>
      <c r="E752" s="238" t="s">
        <v>19</v>
      </c>
      <c r="F752" s="239" t="s">
        <v>1746</v>
      </c>
      <c r="G752" s="237"/>
      <c r="H752" s="238" t="s">
        <v>19</v>
      </c>
      <c r="I752" s="240"/>
      <c r="J752" s="237"/>
      <c r="K752" s="237"/>
      <c r="L752" s="241"/>
      <c r="M752" s="242"/>
      <c r="N752" s="243"/>
      <c r="O752" s="243"/>
      <c r="P752" s="243"/>
      <c r="Q752" s="243"/>
      <c r="R752" s="243"/>
      <c r="S752" s="243"/>
      <c r="T752" s="244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5" t="s">
        <v>228</v>
      </c>
      <c r="AU752" s="245" t="s">
        <v>84</v>
      </c>
      <c r="AV752" s="13" t="s">
        <v>82</v>
      </c>
      <c r="AW752" s="13" t="s">
        <v>37</v>
      </c>
      <c r="AX752" s="13" t="s">
        <v>75</v>
      </c>
      <c r="AY752" s="245" t="s">
        <v>137</v>
      </c>
    </row>
    <row r="753" s="14" customFormat="1">
      <c r="A753" s="14"/>
      <c r="B753" s="246"/>
      <c r="C753" s="247"/>
      <c r="D753" s="226" t="s">
        <v>228</v>
      </c>
      <c r="E753" s="248" t="s">
        <v>19</v>
      </c>
      <c r="F753" s="249" t="s">
        <v>1793</v>
      </c>
      <c r="G753" s="247"/>
      <c r="H753" s="250">
        <v>12</v>
      </c>
      <c r="I753" s="251"/>
      <c r="J753" s="247"/>
      <c r="K753" s="247"/>
      <c r="L753" s="252"/>
      <c r="M753" s="253"/>
      <c r="N753" s="254"/>
      <c r="O753" s="254"/>
      <c r="P753" s="254"/>
      <c r="Q753" s="254"/>
      <c r="R753" s="254"/>
      <c r="S753" s="254"/>
      <c r="T753" s="255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6" t="s">
        <v>228</v>
      </c>
      <c r="AU753" s="256" t="s">
        <v>84</v>
      </c>
      <c r="AV753" s="14" t="s">
        <v>84</v>
      </c>
      <c r="AW753" s="14" t="s">
        <v>37</v>
      </c>
      <c r="AX753" s="14" t="s">
        <v>75</v>
      </c>
      <c r="AY753" s="256" t="s">
        <v>137</v>
      </c>
    </row>
    <row r="754" s="13" customFormat="1">
      <c r="A754" s="13"/>
      <c r="B754" s="236"/>
      <c r="C754" s="237"/>
      <c r="D754" s="226" t="s">
        <v>228</v>
      </c>
      <c r="E754" s="238" t="s">
        <v>19</v>
      </c>
      <c r="F754" s="239" t="s">
        <v>1745</v>
      </c>
      <c r="G754" s="237"/>
      <c r="H754" s="238" t="s">
        <v>19</v>
      </c>
      <c r="I754" s="240"/>
      <c r="J754" s="237"/>
      <c r="K754" s="237"/>
      <c r="L754" s="241"/>
      <c r="M754" s="242"/>
      <c r="N754" s="243"/>
      <c r="O754" s="243"/>
      <c r="P754" s="243"/>
      <c r="Q754" s="243"/>
      <c r="R754" s="243"/>
      <c r="S754" s="243"/>
      <c r="T754" s="244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5" t="s">
        <v>228</v>
      </c>
      <c r="AU754" s="245" t="s">
        <v>84</v>
      </c>
      <c r="AV754" s="13" t="s">
        <v>82</v>
      </c>
      <c r="AW754" s="13" t="s">
        <v>37</v>
      </c>
      <c r="AX754" s="13" t="s">
        <v>75</v>
      </c>
      <c r="AY754" s="245" t="s">
        <v>137</v>
      </c>
    </row>
    <row r="755" s="14" customFormat="1">
      <c r="A755" s="14"/>
      <c r="B755" s="246"/>
      <c r="C755" s="247"/>
      <c r="D755" s="226" t="s">
        <v>228</v>
      </c>
      <c r="E755" s="248" t="s">
        <v>19</v>
      </c>
      <c r="F755" s="249" t="s">
        <v>1794</v>
      </c>
      <c r="G755" s="247"/>
      <c r="H755" s="250">
        <v>14</v>
      </c>
      <c r="I755" s="251"/>
      <c r="J755" s="247"/>
      <c r="K755" s="247"/>
      <c r="L755" s="252"/>
      <c r="M755" s="253"/>
      <c r="N755" s="254"/>
      <c r="O755" s="254"/>
      <c r="P755" s="254"/>
      <c r="Q755" s="254"/>
      <c r="R755" s="254"/>
      <c r="S755" s="254"/>
      <c r="T755" s="255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6" t="s">
        <v>228</v>
      </c>
      <c r="AU755" s="256" t="s">
        <v>84</v>
      </c>
      <c r="AV755" s="14" t="s">
        <v>84</v>
      </c>
      <c r="AW755" s="14" t="s">
        <v>37</v>
      </c>
      <c r="AX755" s="14" t="s">
        <v>75</v>
      </c>
      <c r="AY755" s="256" t="s">
        <v>137</v>
      </c>
    </row>
    <row r="756" s="15" customFormat="1">
      <c r="A756" s="15"/>
      <c r="B756" s="257"/>
      <c r="C756" s="258"/>
      <c r="D756" s="226" t="s">
        <v>228</v>
      </c>
      <c r="E756" s="259" t="s">
        <v>19</v>
      </c>
      <c r="F756" s="260" t="s">
        <v>237</v>
      </c>
      <c r="G756" s="258"/>
      <c r="H756" s="261">
        <v>26</v>
      </c>
      <c r="I756" s="262"/>
      <c r="J756" s="258"/>
      <c r="K756" s="258"/>
      <c r="L756" s="263"/>
      <c r="M756" s="264"/>
      <c r="N756" s="265"/>
      <c r="O756" s="265"/>
      <c r="P756" s="265"/>
      <c r="Q756" s="265"/>
      <c r="R756" s="265"/>
      <c r="S756" s="265"/>
      <c r="T756" s="266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T756" s="267" t="s">
        <v>228</v>
      </c>
      <c r="AU756" s="267" t="s">
        <v>84</v>
      </c>
      <c r="AV756" s="15" t="s">
        <v>155</v>
      </c>
      <c r="AW756" s="15" t="s">
        <v>37</v>
      </c>
      <c r="AX756" s="15" t="s">
        <v>82</v>
      </c>
      <c r="AY756" s="267" t="s">
        <v>137</v>
      </c>
    </row>
    <row r="757" s="2" customFormat="1" ht="24.15" customHeight="1">
      <c r="A757" s="39"/>
      <c r="B757" s="40"/>
      <c r="C757" s="270" t="s">
        <v>1079</v>
      </c>
      <c r="D757" s="270" t="s">
        <v>286</v>
      </c>
      <c r="E757" s="271" t="s">
        <v>1080</v>
      </c>
      <c r="F757" s="272" t="s">
        <v>1081</v>
      </c>
      <c r="G757" s="273" t="s">
        <v>226</v>
      </c>
      <c r="H757" s="274">
        <v>26</v>
      </c>
      <c r="I757" s="275"/>
      <c r="J757" s="276">
        <f>ROUND(I757*H757,2)</f>
        <v>0</v>
      </c>
      <c r="K757" s="272" t="s">
        <v>282</v>
      </c>
      <c r="L757" s="277"/>
      <c r="M757" s="278" t="s">
        <v>19</v>
      </c>
      <c r="N757" s="279" t="s">
        <v>46</v>
      </c>
      <c r="O757" s="85"/>
      <c r="P757" s="222">
        <f>O757*H757</f>
        <v>0</v>
      </c>
      <c r="Q757" s="222">
        <v>4.0000000000000003E-05</v>
      </c>
      <c r="R757" s="222">
        <f>Q757*H757</f>
        <v>0.0010400000000000001</v>
      </c>
      <c r="S757" s="222">
        <v>0</v>
      </c>
      <c r="T757" s="223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24" t="s">
        <v>289</v>
      </c>
      <c r="AT757" s="224" t="s">
        <v>286</v>
      </c>
      <c r="AU757" s="224" t="s">
        <v>84</v>
      </c>
      <c r="AY757" s="18" t="s">
        <v>137</v>
      </c>
      <c r="BE757" s="225">
        <f>IF(N757="základní",J757,0)</f>
        <v>0</v>
      </c>
      <c r="BF757" s="225">
        <f>IF(N757="snížená",J757,0)</f>
        <v>0</v>
      </c>
      <c r="BG757" s="225">
        <f>IF(N757="zákl. přenesená",J757,0)</f>
        <v>0</v>
      </c>
      <c r="BH757" s="225">
        <f>IF(N757="sníž. přenesená",J757,0)</f>
        <v>0</v>
      </c>
      <c r="BI757" s="225">
        <f>IF(N757="nulová",J757,0)</f>
        <v>0</v>
      </c>
      <c r="BJ757" s="18" t="s">
        <v>82</v>
      </c>
      <c r="BK757" s="225">
        <f>ROUND(I757*H757,2)</f>
        <v>0</v>
      </c>
      <c r="BL757" s="18" t="s">
        <v>189</v>
      </c>
      <c r="BM757" s="224" t="s">
        <v>1082</v>
      </c>
    </row>
    <row r="758" s="2" customFormat="1" ht="16.5" customHeight="1">
      <c r="A758" s="39"/>
      <c r="B758" s="40"/>
      <c r="C758" s="270" t="s">
        <v>1083</v>
      </c>
      <c r="D758" s="270" t="s">
        <v>286</v>
      </c>
      <c r="E758" s="271" t="s">
        <v>903</v>
      </c>
      <c r="F758" s="272" t="s">
        <v>904</v>
      </c>
      <c r="G758" s="273" t="s">
        <v>226</v>
      </c>
      <c r="H758" s="274">
        <v>26</v>
      </c>
      <c r="I758" s="275"/>
      <c r="J758" s="276">
        <f>ROUND(I758*H758,2)</f>
        <v>0</v>
      </c>
      <c r="K758" s="272" t="s">
        <v>282</v>
      </c>
      <c r="L758" s="277"/>
      <c r="M758" s="278" t="s">
        <v>19</v>
      </c>
      <c r="N758" s="279" t="s">
        <v>46</v>
      </c>
      <c r="O758" s="85"/>
      <c r="P758" s="222">
        <f>O758*H758</f>
        <v>0</v>
      </c>
      <c r="Q758" s="222">
        <v>1.0000000000000001E-05</v>
      </c>
      <c r="R758" s="222">
        <f>Q758*H758</f>
        <v>0.00026000000000000003</v>
      </c>
      <c r="S758" s="222">
        <v>0</v>
      </c>
      <c r="T758" s="223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24" t="s">
        <v>289</v>
      </c>
      <c r="AT758" s="224" t="s">
        <v>286</v>
      </c>
      <c r="AU758" s="224" t="s">
        <v>84</v>
      </c>
      <c r="AY758" s="18" t="s">
        <v>137</v>
      </c>
      <c r="BE758" s="225">
        <f>IF(N758="základní",J758,0)</f>
        <v>0</v>
      </c>
      <c r="BF758" s="225">
        <f>IF(N758="snížená",J758,0)</f>
        <v>0</v>
      </c>
      <c r="BG758" s="225">
        <f>IF(N758="zákl. přenesená",J758,0)</f>
        <v>0</v>
      </c>
      <c r="BH758" s="225">
        <f>IF(N758="sníž. přenesená",J758,0)</f>
        <v>0</v>
      </c>
      <c r="BI758" s="225">
        <f>IF(N758="nulová",J758,0)</f>
        <v>0</v>
      </c>
      <c r="BJ758" s="18" t="s">
        <v>82</v>
      </c>
      <c r="BK758" s="225">
        <f>ROUND(I758*H758,2)</f>
        <v>0</v>
      </c>
      <c r="BL758" s="18" t="s">
        <v>189</v>
      </c>
      <c r="BM758" s="224" t="s">
        <v>1084</v>
      </c>
    </row>
    <row r="759" s="2" customFormat="1" ht="24.15" customHeight="1">
      <c r="A759" s="39"/>
      <c r="B759" s="40"/>
      <c r="C759" s="213" t="s">
        <v>1085</v>
      </c>
      <c r="D759" s="213" t="s">
        <v>140</v>
      </c>
      <c r="E759" s="214" t="s">
        <v>1086</v>
      </c>
      <c r="F759" s="215" t="s">
        <v>1087</v>
      </c>
      <c r="G759" s="216" t="s">
        <v>226</v>
      </c>
      <c r="H759" s="217">
        <v>40</v>
      </c>
      <c r="I759" s="218"/>
      <c r="J759" s="219">
        <f>ROUND(I759*H759,2)</f>
        <v>0</v>
      </c>
      <c r="K759" s="215" t="s">
        <v>19</v>
      </c>
      <c r="L759" s="45"/>
      <c r="M759" s="220" t="s">
        <v>19</v>
      </c>
      <c r="N759" s="221" t="s">
        <v>46</v>
      </c>
      <c r="O759" s="85"/>
      <c r="P759" s="222">
        <f>O759*H759</f>
        <v>0</v>
      </c>
      <c r="Q759" s="222">
        <v>0</v>
      </c>
      <c r="R759" s="222">
        <f>Q759*H759</f>
        <v>0</v>
      </c>
      <c r="S759" s="222">
        <v>0</v>
      </c>
      <c r="T759" s="223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24" t="s">
        <v>189</v>
      </c>
      <c r="AT759" s="224" t="s">
        <v>140</v>
      </c>
      <c r="AU759" s="224" t="s">
        <v>84</v>
      </c>
      <c r="AY759" s="18" t="s">
        <v>137</v>
      </c>
      <c r="BE759" s="225">
        <f>IF(N759="základní",J759,0)</f>
        <v>0</v>
      </c>
      <c r="BF759" s="225">
        <f>IF(N759="snížená",J759,0)</f>
        <v>0</v>
      </c>
      <c r="BG759" s="225">
        <f>IF(N759="zákl. přenesená",J759,0)</f>
        <v>0</v>
      </c>
      <c r="BH759" s="225">
        <f>IF(N759="sníž. přenesená",J759,0)</f>
        <v>0</v>
      </c>
      <c r="BI759" s="225">
        <f>IF(N759="nulová",J759,0)</f>
        <v>0</v>
      </c>
      <c r="BJ759" s="18" t="s">
        <v>82</v>
      </c>
      <c r="BK759" s="225">
        <f>ROUND(I759*H759,2)</f>
        <v>0</v>
      </c>
      <c r="BL759" s="18" t="s">
        <v>189</v>
      </c>
      <c r="BM759" s="224" t="s">
        <v>1088</v>
      </c>
    </row>
    <row r="760" s="2" customFormat="1">
      <c r="A760" s="39"/>
      <c r="B760" s="40"/>
      <c r="C760" s="41"/>
      <c r="D760" s="226" t="s">
        <v>158</v>
      </c>
      <c r="E760" s="41"/>
      <c r="F760" s="227" t="s">
        <v>1089</v>
      </c>
      <c r="G760" s="41"/>
      <c r="H760" s="41"/>
      <c r="I760" s="228"/>
      <c r="J760" s="41"/>
      <c r="K760" s="41"/>
      <c r="L760" s="45"/>
      <c r="M760" s="229"/>
      <c r="N760" s="230"/>
      <c r="O760" s="85"/>
      <c r="P760" s="85"/>
      <c r="Q760" s="85"/>
      <c r="R760" s="85"/>
      <c r="S760" s="85"/>
      <c r="T760" s="86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158</v>
      </c>
      <c r="AU760" s="18" t="s">
        <v>84</v>
      </c>
    </row>
    <row r="761" s="2" customFormat="1" ht="24.15" customHeight="1">
      <c r="A761" s="39"/>
      <c r="B761" s="40"/>
      <c r="C761" s="270" t="s">
        <v>1090</v>
      </c>
      <c r="D761" s="270" t="s">
        <v>286</v>
      </c>
      <c r="E761" s="271" t="s">
        <v>1091</v>
      </c>
      <c r="F761" s="272" t="s">
        <v>1092</v>
      </c>
      <c r="G761" s="273" t="s">
        <v>226</v>
      </c>
      <c r="H761" s="274">
        <v>40</v>
      </c>
      <c r="I761" s="275"/>
      <c r="J761" s="276">
        <f>ROUND(I761*H761,2)</f>
        <v>0</v>
      </c>
      <c r="K761" s="272" t="s">
        <v>282</v>
      </c>
      <c r="L761" s="277"/>
      <c r="M761" s="278" t="s">
        <v>19</v>
      </c>
      <c r="N761" s="279" t="s">
        <v>46</v>
      </c>
      <c r="O761" s="85"/>
      <c r="P761" s="222">
        <f>O761*H761</f>
        <v>0</v>
      </c>
      <c r="Q761" s="222">
        <v>2.0000000000000002E-05</v>
      </c>
      <c r="R761" s="222">
        <f>Q761*H761</f>
        <v>0.00080000000000000004</v>
      </c>
      <c r="S761" s="222">
        <v>0</v>
      </c>
      <c r="T761" s="223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24" t="s">
        <v>289</v>
      </c>
      <c r="AT761" s="224" t="s">
        <v>286</v>
      </c>
      <c r="AU761" s="224" t="s">
        <v>84</v>
      </c>
      <c r="AY761" s="18" t="s">
        <v>137</v>
      </c>
      <c r="BE761" s="225">
        <f>IF(N761="základní",J761,0)</f>
        <v>0</v>
      </c>
      <c r="BF761" s="225">
        <f>IF(N761="snížená",J761,0)</f>
        <v>0</v>
      </c>
      <c r="BG761" s="225">
        <f>IF(N761="zákl. přenesená",J761,0)</f>
        <v>0</v>
      </c>
      <c r="BH761" s="225">
        <f>IF(N761="sníž. přenesená",J761,0)</f>
        <v>0</v>
      </c>
      <c r="BI761" s="225">
        <f>IF(N761="nulová",J761,0)</f>
        <v>0</v>
      </c>
      <c r="BJ761" s="18" t="s">
        <v>82</v>
      </c>
      <c r="BK761" s="225">
        <f>ROUND(I761*H761,2)</f>
        <v>0</v>
      </c>
      <c r="BL761" s="18" t="s">
        <v>189</v>
      </c>
      <c r="BM761" s="224" t="s">
        <v>1093</v>
      </c>
    </row>
    <row r="762" s="13" customFormat="1">
      <c r="A762" s="13"/>
      <c r="B762" s="236"/>
      <c r="C762" s="237"/>
      <c r="D762" s="226" t="s">
        <v>228</v>
      </c>
      <c r="E762" s="238" t="s">
        <v>19</v>
      </c>
      <c r="F762" s="239" t="s">
        <v>1746</v>
      </c>
      <c r="G762" s="237"/>
      <c r="H762" s="238" t="s">
        <v>19</v>
      </c>
      <c r="I762" s="240"/>
      <c r="J762" s="237"/>
      <c r="K762" s="237"/>
      <c r="L762" s="241"/>
      <c r="M762" s="242"/>
      <c r="N762" s="243"/>
      <c r="O762" s="243"/>
      <c r="P762" s="243"/>
      <c r="Q762" s="243"/>
      <c r="R762" s="243"/>
      <c r="S762" s="243"/>
      <c r="T762" s="244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5" t="s">
        <v>228</v>
      </c>
      <c r="AU762" s="245" t="s">
        <v>84</v>
      </c>
      <c r="AV762" s="13" t="s">
        <v>82</v>
      </c>
      <c r="AW762" s="13" t="s">
        <v>37</v>
      </c>
      <c r="AX762" s="13" t="s">
        <v>75</v>
      </c>
      <c r="AY762" s="245" t="s">
        <v>137</v>
      </c>
    </row>
    <row r="763" s="14" customFormat="1">
      <c r="A763" s="14"/>
      <c r="B763" s="246"/>
      <c r="C763" s="247"/>
      <c r="D763" s="226" t="s">
        <v>228</v>
      </c>
      <c r="E763" s="248" t="s">
        <v>19</v>
      </c>
      <c r="F763" s="249" t="s">
        <v>1795</v>
      </c>
      <c r="G763" s="247"/>
      <c r="H763" s="250">
        <v>21</v>
      </c>
      <c r="I763" s="251"/>
      <c r="J763" s="247"/>
      <c r="K763" s="247"/>
      <c r="L763" s="252"/>
      <c r="M763" s="253"/>
      <c r="N763" s="254"/>
      <c r="O763" s="254"/>
      <c r="P763" s="254"/>
      <c r="Q763" s="254"/>
      <c r="R763" s="254"/>
      <c r="S763" s="254"/>
      <c r="T763" s="255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56" t="s">
        <v>228</v>
      </c>
      <c r="AU763" s="256" t="s">
        <v>84</v>
      </c>
      <c r="AV763" s="14" t="s">
        <v>84</v>
      </c>
      <c r="AW763" s="14" t="s">
        <v>37</v>
      </c>
      <c r="AX763" s="14" t="s">
        <v>75</v>
      </c>
      <c r="AY763" s="256" t="s">
        <v>137</v>
      </c>
    </row>
    <row r="764" s="13" customFormat="1">
      <c r="A764" s="13"/>
      <c r="B764" s="236"/>
      <c r="C764" s="237"/>
      <c r="D764" s="226" t="s">
        <v>228</v>
      </c>
      <c r="E764" s="238" t="s">
        <v>19</v>
      </c>
      <c r="F764" s="239" t="s">
        <v>1745</v>
      </c>
      <c r="G764" s="237"/>
      <c r="H764" s="238" t="s">
        <v>19</v>
      </c>
      <c r="I764" s="240"/>
      <c r="J764" s="237"/>
      <c r="K764" s="237"/>
      <c r="L764" s="241"/>
      <c r="M764" s="242"/>
      <c r="N764" s="243"/>
      <c r="O764" s="243"/>
      <c r="P764" s="243"/>
      <c r="Q764" s="243"/>
      <c r="R764" s="243"/>
      <c r="S764" s="243"/>
      <c r="T764" s="244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45" t="s">
        <v>228</v>
      </c>
      <c r="AU764" s="245" t="s">
        <v>84</v>
      </c>
      <c r="AV764" s="13" t="s">
        <v>82</v>
      </c>
      <c r="AW764" s="13" t="s">
        <v>37</v>
      </c>
      <c r="AX764" s="13" t="s">
        <v>75</v>
      </c>
      <c r="AY764" s="245" t="s">
        <v>137</v>
      </c>
    </row>
    <row r="765" s="14" customFormat="1">
      <c r="A765" s="14"/>
      <c r="B765" s="246"/>
      <c r="C765" s="247"/>
      <c r="D765" s="226" t="s">
        <v>228</v>
      </c>
      <c r="E765" s="248" t="s">
        <v>19</v>
      </c>
      <c r="F765" s="249" t="s">
        <v>1796</v>
      </c>
      <c r="G765" s="247"/>
      <c r="H765" s="250">
        <v>19</v>
      </c>
      <c r="I765" s="251"/>
      <c r="J765" s="247"/>
      <c r="K765" s="247"/>
      <c r="L765" s="252"/>
      <c r="M765" s="253"/>
      <c r="N765" s="254"/>
      <c r="O765" s="254"/>
      <c r="P765" s="254"/>
      <c r="Q765" s="254"/>
      <c r="R765" s="254"/>
      <c r="S765" s="254"/>
      <c r="T765" s="255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56" t="s">
        <v>228</v>
      </c>
      <c r="AU765" s="256" t="s">
        <v>84</v>
      </c>
      <c r="AV765" s="14" t="s">
        <v>84</v>
      </c>
      <c r="AW765" s="14" t="s">
        <v>37</v>
      </c>
      <c r="AX765" s="14" t="s">
        <v>75</v>
      </c>
      <c r="AY765" s="256" t="s">
        <v>137</v>
      </c>
    </row>
    <row r="766" s="15" customFormat="1">
      <c r="A766" s="15"/>
      <c r="B766" s="257"/>
      <c r="C766" s="258"/>
      <c r="D766" s="226" t="s">
        <v>228</v>
      </c>
      <c r="E766" s="259" t="s">
        <v>19</v>
      </c>
      <c r="F766" s="260" t="s">
        <v>237</v>
      </c>
      <c r="G766" s="258"/>
      <c r="H766" s="261">
        <v>40</v>
      </c>
      <c r="I766" s="262"/>
      <c r="J766" s="258"/>
      <c r="K766" s="258"/>
      <c r="L766" s="263"/>
      <c r="M766" s="264"/>
      <c r="N766" s="265"/>
      <c r="O766" s="265"/>
      <c r="P766" s="265"/>
      <c r="Q766" s="265"/>
      <c r="R766" s="265"/>
      <c r="S766" s="265"/>
      <c r="T766" s="266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T766" s="267" t="s">
        <v>228</v>
      </c>
      <c r="AU766" s="267" t="s">
        <v>84</v>
      </c>
      <c r="AV766" s="15" t="s">
        <v>155</v>
      </c>
      <c r="AW766" s="15" t="s">
        <v>37</v>
      </c>
      <c r="AX766" s="15" t="s">
        <v>82</v>
      </c>
      <c r="AY766" s="267" t="s">
        <v>137</v>
      </c>
    </row>
    <row r="767" s="2" customFormat="1" ht="16.5" customHeight="1">
      <c r="A767" s="39"/>
      <c r="B767" s="40"/>
      <c r="C767" s="270" t="s">
        <v>1096</v>
      </c>
      <c r="D767" s="270" t="s">
        <v>286</v>
      </c>
      <c r="E767" s="271" t="s">
        <v>1097</v>
      </c>
      <c r="F767" s="272" t="s">
        <v>1098</v>
      </c>
      <c r="G767" s="273" t="s">
        <v>226</v>
      </c>
      <c r="H767" s="274">
        <v>12</v>
      </c>
      <c r="I767" s="275"/>
      <c r="J767" s="276">
        <f>ROUND(I767*H767,2)</f>
        <v>0</v>
      </c>
      <c r="K767" s="272" t="s">
        <v>19</v>
      </c>
      <c r="L767" s="277"/>
      <c r="M767" s="278" t="s">
        <v>19</v>
      </c>
      <c r="N767" s="279" t="s">
        <v>46</v>
      </c>
      <c r="O767" s="85"/>
      <c r="P767" s="222">
        <f>O767*H767</f>
        <v>0</v>
      </c>
      <c r="Q767" s="222">
        <v>0.00010000000000000001</v>
      </c>
      <c r="R767" s="222">
        <f>Q767*H767</f>
        <v>0.0012000000000000001</v>
      </c>
      <c r="S767" s="222">
        <v>0</v>
      </c>
      <c r="T767" s="223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24" t="s">
        <v>289</v>
      </c>
      <c r="AT767" s="224" t="s">
        <v>286</v>
      </c>
      <c r="AU767" s="224" t="s">
        <v>84</v>
      </c>
      <c r="AY767" s="18" t="s">
        <v>137</v>
      </c>
      <c r="BE767" s="225">
        <f>IF(N767="základní",J767,0)</f>
        <v>0</v>
      </c>
      <c r="BF767" s="225">
        <f>IF(N767="snížená",J767,0)</f>
        <v>0</v>
      </c>
      <c r="BG767" s="225">
        <f>IF(N767="zákl. přenesená",J767,0)</f>
        <v>0</v>
      </c>
      <c r="BH767" s="225">
        <f>IF(N767="sníž. přenesená",J767,0)</f>
        <v>0</v>
      </c>
      <c r="BI767" s="225">
        <f>IF(N767="nulová",J767,0)</f>
        <v>0</v>
      </c>
      <c r="BJ767" s="18" t="s">
        <v>82</v>
      </c>
      <c r="BK767" s="225">
        <f>ROUND(I767*H767,2)</f>
        <v>0</v>
      </c>
      <c r="BL767" s="18" t="s">
        <v>189</v>
      </c>
      <c r="BM767" s="224" t="s">
        <v>1099</v>
      </c>
    </row>
    <row r="768" s="13" customFormat="1">
      <c r="A768" s="13"/>
      <c r="B768" s="236"/>
      <c r="C768" s="237"/>
      <c r="D768" s="226" t="s">
        <v>228</v>
      </c>
      <c r="E768" s="238" t="s">
        <v>19</v>
      </c>
      <c r="F768" s="239" t="s">
        <v>1746</v>
      </c>
      <c r="G768" s="237"/>
      <c r="H768" s="238" t="s">
        <v>19</v>
      </c>
      <c r="I768" s="240"/>
      <c r="J768" s="237"/>
      <c r="K768" s="237"/>
      <c r="L768" s="241"/>
      <c r="M768" s="242"/>
      <c r="N768" s="243"/>
      <c r="O768" s="243"/>
      <c r="P768" s="243"/>
      <c r="Q768" s="243"/>
      <c r="R768" s="243"/>
      <c r="S768" s="243"/>
      <c r="T768" s="244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5" t="s">
        <v>228</v>
      </c>
      <c r="AU768" s="245" t="s">
        <v>84</v>
      </c>
      <c r="AV768" s="13" t="s">
        <v>82</v>
      </c>
      <c r="AW768" s="13" t="s">
        <v>37</v>
      </c>
      <c r="AX768" s="13" t="s">
        <v>75</v>
      </c>
      <c r="AY768" s="245" t="s">
        <v>137</v>
      </c>
    </row>
    <row r="769" s="14" customFormat="1">
      <c r="A769" s="14"/>
      <c r="B769" s="246"/>
      <c r="C769" s="247"/>
      <c r="D769" s="226" t="s">
        <v>228</v>
      </c>
      <c r="E769" s="248" t="s">
        <v>19</v>
      </c>
      <c r="F769" s="249" t="s">
        <v>175</v>
      </c>
      <c r="G769" s="247"/>
      <c r="H769" s="250">
        <v>9</v>
      </c>
      <c r="I769" s="251"/>
      <c r="J769" s="247"/>
      <c r="K769" s="247"/>
      <c r="L769" s="252"/>
      <c r="M769" s="253"/>
      <c r="N769" s="254"/>
      <c r="O769" s="254"/>
      <c r="P769" s="254"/>
      <c r="Q769" s="254"/>
      <c r="R769" s="254"/>
      <c r="S769" s="254"/>
      <c r="T769" s="255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56" t="s">
        <v>228</v>
      </c>
      <c r="AU769" s="256" t="s">
        <v>84</v>
      </c>
      <c r="AV769" s="14" t="s">
        <v>84</v>
      </c>
      <c r="AW769" s="14" t="s">
        <v>37</v>
      </c>
      <c r="AX769" s="14" t="s">
        <v>75</v>
      </c>
      <c r="AY769" s="256" t="s">
        <v>137</v>
      </c>
    </row>
    <row r="770" s="13" customFormat="1">
      <c r="A770" s="13"/>
      <c r="B770" s="236"/>
      <c r="C770" s="237"/>
      <c r="D770" s="226" t="s">
        <v>228</v>
      </c>
      <c r="E770" s="238" t="s">
        <v>19</v>
      </c>
      <c r="F770" s="239" t="s">
        <v>1745</v>
      </c>
      <c r="G770" s="237"/>
      <c r="H770" s="238" t="s">
        <v>19</v>
      </c>
      <c r="I770" s="240"/>
      <c r="J770" s="237"/>
      <c r="K770" s="237"/>
      <c r="L770" s="241"/>
      <c r="M770" s="242"/>
      <c r="N770" s="243"/>
      <c r="O770" s="243"/>
      <c r="P770" s="243"/>
      <c r="Q770" s="243"/>
      <c r="R770" s="243"/>
      <c r="S770" s="243"/>
      <c r="T770" s="244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5" t="s">
        <v>228</v>
      </c>
      <c r="AU770" s="245" t="s">
        <v>84</v>
      </c>
      <c r="AV770" s="13" t="s">
        <v>82</v>
      </c>
      <c r="AW770" s="13" t="s">
        <v>37</v>
      </c>
      <c r="AX770" s="13" t="s">
        <v>75</v>
      </c>
      <c r="AY770" s="245" t="s">
        <v>137</v>
      </c>
    </row>
    <row r="771" s="14" customFormat="1">
      <c r="A771" s="14"/>
      <c r="B771" s="246"/>
      <c r="C771" s="247"/>
      <c r="D771" s="226" t="s">
        <v>228</v>
      </c>
      <c r="E771" s="248" t="s">
        <v>19</v>
      </c>
      <c r="F771" s="249" t="s">
        <v>151</v>
      </c>
      <c r="G771" s="247"/>
      <c r="H771" s="250">
        <v>3</v>
      </c>
      <c r="I771" s="251"/>
      <c r="J771" s="247"/>
      <c r="K771" s="247"/>
      <c r="L771" s="252"/>
      <c r="M771" s="253"/>
      <c r="N771" s="254"/>
      <c r="O771" s="254"/>
      <c r="P771" s="254"/>
      <c r="Q771" s="254"/>
      <c r="R771" s="254"/>
      <c r="S771" s="254"/>
      <c r="T771" s="255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56" t="s">
        <v>228</v>
      </c>
      <c r="AU771" s="256" t="s">
        <v>84</v>
      </c>
      <c r="AV771" s="14" t="s">
        <v>84</v>
      </c>
      <c r="AW771" s="14" t="s">
        <v>37</v>
      </c>
      <c r="AX771" s="14" t="s">
        <v>75</v>
      </c>
      <c r="AY771" s="256" t="s">
        <v>137</v>
      </c>
    </row>
    <row r="772" s="15" customFormat="1">
      <c r="A772" s="15"/>
      <c r="B772" s="257"/>
      <c r="C772" s="258"/>
      <c r="D772" s="226" t="s">
        <v>228</v>
      </c>
      <c r="E772" s="259" t="s">
        <v>19</v>
      </c>
      <c r="F772" s="260" t="s">
        <v>237</v>
      </c>
      <c r="G772" s="258"/>
      <c r="H772" s="261">
        <v>12</v>
      </c>
      <c r="I772" s="262"/>
      <c r="J772" s="258"/>
      <c r="K772" s="258"/>
      <c r="L772" s="263"/>
      <c r="M772" s="264"/>
      <c r="N772" s="265"/>
      <c r="O772" s="265"/>
      <c r="P772" s="265"/>
      <c r="Q772" s="265"/>
      <c r="R772" s="265"/>
      <c r="S772" s="265"/>
      <c r="T772" s="266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T772" s="267" t="s">
        <v>228</v>
      </c>
      <c r="AU772" s="267" t="s">
        <v>84</v>
      </c>
      <c r="AV772" s="15" t="s">
        <v>155</v>
      </c>
      <c r="AW772" s="15" t="s">
        <v>37</v>
      </c>
      <c r="AX772" s="15" t="s">
        <v>82</v>
      </c>
      <c r="AY772" s="267" t="s">
        <v>137</v>
      </c>
    </row>
    <row r="773" s="2" customFormat="1" ht="24.15" customHeight="1">
      <c r="A773" s="39"/>
      <c r="B773" s="40"/>
      <c r="C773" s="213" t="s">
        <v>1100</v>
      </c>
      <c r="D773" s="213" t="s">
        <v>140</v>
      </c>
      <c r="E773" s="214" t="s">
        <v>1101</v>
      </c>
      <c r="F773" s="215" t="s">
        <v>1102</v>
      </c>
      <c r="G773" s="216" t="s">
        <v>226</v>
      </c>
      <c r="H773" s="217">
        <v>67</v>
      </c>
      <c r="I773" s="218"/>
      <c r="J773" s="219">
        <f>ROUND(I773*H773,2)</f>
        <v>0</v>
      </c>
      <c r="K773" s="215" t="s">
        <v>282</v>
      </c>
      <c r="L773" s="45"/>
      <c r="M773" s="220" t="s">
        <v>19</v>
      </c>
      <c r="N773" s="221" t="s">
        <v>46</v>
      </c>
      <c r="O773" s="85"/>
      <c r="P773" s="222">
        <f>O773*H773</f>
        <v>0</v>
      </c>
      <c r="Q773" s="222">
        <v>0</v>
      </c>
      <c r="R773" s="222">
        <f>Q773*H773</f>
        <v>0</v>
      </c>
      <c r="S773" s="222">
        <v>0</v>
      </c>
      <c r="T773" s="223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24" t="s">
        <v>189</v>
      </c>
      <c r="AT773" s="224" t="s">
        <v>140</v>
      </c>
      <c r="AU773" s="224" t="s">
        <v>84</v>
      </c>
      <c r="AY773" s="18" t="s">
        <v>137</v>
      </c>
      <c r="BE773" s="225">
        <f>IF(N773="základní",J773,0)</f>
        <v>0</v>
      </c>
      <c r="BF773" s="225">
        <f>IF(N773="snížená",J773,0)</f>
        <v>0</v>
      </c>
      <c r="BG773" s="225">
        <f>IF(N773="zákl. přenesená",J773,0)</f>
        <v>0</v>
      </c>
      <c r="BH773" s="225">
        <f>IF(N773="sníž. přenesená",J773,0)</f>
        <v>0</v>
      </c>
      <c r="BI773" s="225">
        <f>IF(N773="nulová",J773,0)</f>
        <v>0</v>
      </c>
      <c r="BJ773" s="18" t="s">
        <v>82</v>
      </c>
      <c r="BK773" s="225">
        <f>ROUND(I773*H773,2)</f>
        <v>0</v>
      </c>
      <c r="BL773" s="18" t="s">
        <v>189</v>
      </c>
      <c r="BM773" s="224" t="s">
        <v>1103</v>
      </c>
    </row>
    <row r="774" s="2" customFormat="1">
      <c r="A774" s="39"/>
      <c r="B774" s="40"/>
      <c r="C774" s="41"/>
      <c r="D774" s="268" t="s">
        <v>284</v>
      </c>
      <c r="E774" s="41"/>
      <c r="F774" s="269" t="s">
        <v>1104</v>
      </c>
      <c r="G774" s="41"/>
      <c r="H774" s="41"/>
      <c r="I774" s="228"/>
      <c r="J774" s="41"/>
      <c r="K774" s="41"/>
      <c r="L774" s="45"/>
      <c r="M774" s="229"/>
      <c r="N774" s="230"/>
      <c r="O774" s="85"/>
      <c r="P774" s="85"/>
      <c r="Q774" s="85"/>
      <c r="R774" s="85"/>
      <c r="S774" s="85"/>
      <c r="T774" s="86"/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T774" s="18" t="s">
        <v>284</v>
      </c>
      <c r="AU774" s="18" t="s">
        <v>84</v>
      </c>
    </row>
    <row r="775" s="13" customFormat="1">
      <c r="A775" s="13"/>
      <c r="B775" s="236"/>
      <c r="C775" s="237"/>
      <c r="D775" s="226" t="s">
        <v>228</v>
      </c>
      <c r="E775" s="238" t="s">
        <v>19</v>
      </c>
      <c r="F775" s="239" t="s">
        <v>651</v>
      </c>
      <c r="G775" s="237"/>
      <c r="H775" s="238" t="s">
        <v>19</v>
      </c>
      <c r="I775" s="240"/>
      <c r="J775" s="237"/>
      <c r="K775" s="237"/>
      <c r="L775" s="241"/>
      <c r="M775" s="242"/>
      <c r="N775" s="243"/>
      <c r="O775" s="243"/>
      <c r="P775" s="243"/>
      <c r="Q775" s="243"/>
      <c r="R775" s="243"/>
      <c r="S775" s="243"/>
      <c r="T775" s="244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5" t="s">
        <v>228</v>
      </c>
      <c r="AU775" s="245" t="s">
        <v>84</v>
      </c>
      <c r="AV775" s="13" t="s">
        <v>82</v>
      </c>
      <c r="AW775" s="13" t="s">
        <v>37</v>
      </c>
      <c r="AX775" s="13" t="s">
        <v>75</v>
      </c>
      <c r="AY775" s="245" t="s">
        <v>137</v>
      </c>
    </row>
    <row r="776" s="14" customFormat="1">
      <c r="A776" s="14"/>
      <c r="B776" s="246"/>
      <c r="C776" s="247"/>
      <c r="D776" s="226" t="s">
        <v>228</v>
      </c>
      <c r="E776" s="248" t="s">
        <v>19</v>
      </c>
      <c r="F776" s="249" t="s">
        <v>1105</v>
      </c>
      <c r="G776" s="247"/>
      <c r="H776" s="250">
        <v>11</v>
      </c>
      <c r="I776" s="251"/>
      <c r="J776" s="247"/>
      <c r="K776" s="247"/>
      <c r="L776" s="252"/>
      <c r="M776" s="253"/>
      <c r="N776" s="254"/>
      <c r="O776" s="254"/>
      <c r="P776" s="254"/>
      <c r="Q776" s="254"/>
      <c r="R776" s="254"/>
      <c r="S776" s="254"/>
      <c r="T776" s="255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6" t="s">
        <v>228</v>
      </c>
      <c r="AU776" s="256" t="s">
        <v>84</v>
      </c>
      <c r="AV776" s="14" t="s">
        <v>84</v>
      </c>
      <c r="AW776" s="14" t="s">
        <v>37</v>
      </c>
      <c r="AX776" s="14" t="s">
        <v>75</v>
      </c>
      <c r="AY776" s="256" t="s">
        <v>137</v>
      </c>
    </row>
    <row r="777" s="13" customFormat="1">
      <c r="A777" s="13"/>
      <c r="B777" s="236"/>
      <c r="C777" s="237"/>
      <c r="D777" s="226" t="s">
        <v>228</v>
      </c>
      <c r="E777" s="238" t="s">
        <v>19</v>
      </c>
      <c r="F777" s="239" t="s">
        <v>329</v>
      </c>
      <c r="G777" s="237"/>
      <c r="H777" s="238" t="s">
        <v>19</v>
      </c>
      <c r="I777" s="240"/>
      <c r="J777" s="237"/>
      <c r="K777" s="237"/>
      <c r="L777" s="241"/>
      <c r="M777" s="242"/>
      <c r="N777" s="243"/>
      <c r="O777" s="243"/>
      <c r="P777" s="243"/>
      <c r="Q777" s="243"/>
      <c r="R777" s="243"/>
      <c r="S777" s="243"/>
      <c r="T777" s="244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5" t="s">
        <v>228</v>
      </c>
      <c r="AU777" s="245" t="s">
        <v>84</v>
      </c>
      <c r="AV777" s="13" t="s">
        <v>82</v>
      </c>
      <c r="AW777" s="13" t="s">
        <v>37</v>
      </c>
      <c r="AX777" s="13" t="s">
        <v>75</v>
      </c>
      <c r="AY777" s="245" t="s">
        <v>137</v>
      </c>
    </row>
    <row r="778" s="14" customFormat="1">
      <c r="A778" s="14"/>
      <c r="B778" s="246"/>
      <c r="C778" s="247"/>
      <c r="D778" s="226" t="s">
        <v>228</v>
      </c>
      <c r="E778" s="248" t="s">
        <v>19</v>
      </c>
      <c r="F778" s="249" t="s">
        <v>1106</v>
      </c>
      <c r="G778" s="247"/>
      <c r="H778" s="250">
        <v>56</v>
      </c>
      <c r="I778" s="251"/>
      <c r="J778" s="247"/>
      <c r="K778" s="247"/>
      <c r="L778" s="252"/>
      <c r="M778" s="253"/>
      <c r="N778" s="254"/>
      <c r="O778" s="254"/>
      <c r="P778" s="254"/>
      <c r="Q778" s="254"/>
      <c r="R778" s="254"/>
      <c r="S778" s="254"/>
      <c r="T778" s="255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6" t="s">
        <v>228</v>
      </c>
      <c r="AU778" s="256" t="s">
        <v>84</v>
      </c>
      <c r="AV778" s="14" t="s">
        <v>84</v>
      </c>
      <c r="AW778" s="14" t="s">
        <v>37</v>
      </c>
      <c r="AX778" s="14" t="s">
        <v>75</v>
      </c>
      <c r="AY778" s="256" t="s">
        <v>137</v>
      </c>
    </row>
    <row r="779" s="15" customFormat="1">
      <c r="A779" s="15"/>
      <c r="B779" s="257"/>
      <c r="C779" s="258"/>
      <c r="D779" s="226" t="s">
        <v>228</v>
      </c>
      <c r="E779" s="259" t="s">
        <v>19</v>
      </c>
      <c r="F779" s="260" t="s">
        <v>237</v>
      </c>
      <c r="G779" s="258"/>
      <c r="H779" s="261">
        <v>67</v>
      </c>
      <c r="I779" s="262"/>
      <c r="J779" s="258"/>
      <c r="K779" s="258"/>
      <c r="L779" s="263"/>
      <c r="M779" s="264"/>
      <c r="N779" s="265"/>
      <c r="O779" s="265"/>
      <c r="P779" s="265"/>
      <c r="Q779" s="265"/>
      <c r="R779" s="265"/>
      <c r="S779" s="265"/>
      <c r="T779" s="266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T779" s="267" t="s">
        <v>228</v>
      </c>
      <c r="AU779" s="267" t="s">
        <v>84</v>
      </c>
      <c r="AV779" s="15" t="s">
        <v>155</v>
      </c>
      <c r="AW779" s="15" t="s">
        <v>37</v>
      </c>
      <c r="AX779" s="15" t="s">
        <v>82</v>
      </c>
      <c r="AY779" s="267" t="s">
        <v>137</v>
      </c>
    </row>
    <row r="780" s="2" customFormat="1" ht="24.15" customHeight="1">
      <c r="A780" s="39"/>
      <c r="B780" s="40"/>
      <c r="C780" s="213" t="s">
        <v>1107</v>
      </c>
      <c r="D780" s="213" t="s">
        <v>140</v>
      </c>
      <c r="E780" s="214" t="s">
        <v>1108</v>
      </c>
      <c r="F780" s="215" t="s">
        <v>1109</v>
      </c>
      <c r="G780" s="216" t="s">
        <v>226</v>
      </c>
      <c r="H780" s="217">
        <v>40</v>
      </c>
      <c r="I780" s="218"/>
      <c r="J780" s="219">
        <f>ROUND(I780*H780,2)</f>
        <v>0</v>
      </c>
      <c r="K780" s="215" t="s">
        <v>282</v>
      </c>
      <c r="L780" s="45"/>
      <c r="M780" s="220" t="s">
        <v>19</v>
      </c>
      <c r="N780" s="221" t="s">
        <v>46</v>
      </c>
      <c r="O780" s="85"/>
      <c r="P780" s="222">
        <f>O780*H780</f>
        <v>0</v>
      </c>
      <c r="Q780" s="222">
        <v>0</v>
      </c>
      <c r="R780" s="222">
        <f>Q780*H780</f>
        <v>0</v>
      </c>
      <c r="S780" s="222">
        <v>0</v>
      </c>
      <c r="T780" s="223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24" t="s">
        <v>189</v>
      </c>
      <c r="AT780" s="224" t="s">
        <v>140</v>
      </c>
      <c r="AU780" s="224" t="s">
        <v>84</v>
      </c>
      <c r="AY780" s="18" t="s">
        <v>137</v>
      </c>
      <c r="BE780" s="225">
        <f>IF(N780="základní",J780,0)</f>
        <v>0</v>
      </c>
      <c r="BF780" s="225">
        <f>IF(N780="snížená",J780,0)</f>
        <v>0</v>
      </c>
      <c r="BG780" s="225">
        <f>IF(N780="zákl. přenesená",J780,0)</f>
        <v>0</v>
      </c>
      <c r="BH780" s="225">
        <f>IF(N780="sníž. přenesená",J780,0)</f>
        <v>0</v>
      </c>
      <c r="BI780" s="225">
        <f>IF(N780="nulová",J780,0)</f>
        <v>0</v>
      </c>
      <c r="BJ780" s="18" t="s">
        <v>82</v>
      </c>
      <c r="BK780" s="225">
        <f>ROUND(I780*H780,2)</f>
        <v>0</v>
      </c>
      <c r="BL780" s="18" t="s">
        <v>189</v>
      </c>
      <c r="BM780" s="224" t="s">
        <v>1110</v>
      </c>
    </row>
    <row r="781" s="2" customFormat="1">
      <c r="A781" s="39"/>
      <c r="B781" s="40"/>
      <c r="C781" s="41"/>
      <c r="D781" s="268" t="s">
        <v>284</v>
      </c>
      <c r="E781" s="41"/>
      <c r="F781" s="269" t="s">
        <v>1111</v>
      </c>
      <c r="G781" s="41"/>
      <c r="H781" s="41"/>
      <c r="I781" s="228"/>
      <c r="J781" s="41"/>
      <c r="K781" s="41"/>
      <c r="L781" s="45"/>
      <c r="M781" s="229"/>
      <c r="N781" s="230"/>
      <c r="O781" s="85"/>
      <c r="P781" s="85"/>
      <c r="Q781" s="85"/>
      <c r="R781" s="85"/>
      <c r="S781" s="85"/>
      <c r="T781" s="86"/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T781" s="18" t="s">
        <v>284</v>
      </c>
      <c r="AU781" s="18" t="s">
        <v>84</v>
      </c>
    </row>
    <row r="782" s="13" customFormat="1">
      <c r="A782" s="13"/>
      <c r="B782" s="236"/>
      <c r="C782" s="237"/>
      <c r="D782" s="226" t="s">
        <v>228</v>
      </c>
      <c r="E782" s="238" t="s">
        <v>19</v>
      </c>
      <c r="F782" s="239" t="s">
        <v>1746</v>
      </c>
      <c r="G782" s="237"/>
      <c r="H782" s="238" t="s">
        <v>19</v>
      </c>
      <c r="I782" s="240"/>
      <c r="J782" s="237"/>
      <c r="K782" s="237"/>
      <c r="L782" s="241"/>
      <c r="M782" s="242"/>
      <c r="N782" s="243"/>
      <c r="O782" s="243"/>
      <c r="P782" s="243"/>
      <c r="Q782" s="243"/>
      <c r="R782" s="243"/>
      <c r="S782" s="243"/>
      <c r="T782" s="244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45" t="s">
        <v>228</v>
      </c>
      <c r="AU782" s="245" t="s">
        <v>84</v>
      </c>
      <c r="AV782" s="13" t="s">
        <v>82</v>
      </c>
      <c r="AW782" s="13" t="s">
        <v>37</v>
      </c>
      <c r="AX782" s="13" t="s">
        <v>75</v>
      </c>
      <c r="AY782" s="245" t="s">
        <v>137</v>
      </c>
    </row>
    <row r="783" s="14" customFormat="1">
      <c r="A783" s="14"/>
      <c r="B783" s="246"/>
      <c r="C783" s="247"/>
      <c r="D783" s="226" t="s">
        <v>228</v>
      </c>
      <c r="E783" s="248" t="s">
        <v>19</v>
      </c>
      <c r="F783" s="249" t="s">
        <v>1797</v>
      </c>
      <c r="G783" s="247"/>
      <c r="H783" s="250">
        <v>19</v>
      </c>
      <c r="I783" s="251"/>
      <c r="J783" s="247"/>
      <c r="K783" s="247"/>
      <c r="L783" s="252"/>
      <c r="M783" s="253"/>
      <c r="N783" s="254"/>
      <c r="O783" s="254"/>
      <c r="P783" s="254"/>
      <c r="Q783" s="254"/>
      <c r="R783" s="254"/>
      <c r="S783" s="254"/>
      <c r="T783" s="255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56" t="s">
        <v>228</v>
      </c>
      <c r="AU783" s="256" t="s">
        <v>84</v>
      </c>
      <c r="AV783" s="14" t="s">
        <v>84</v>
      </c>
      <c r="AW783" s="14" t="s">
        <v>37</v>
      </c>
      <c r="AX783" s="14" t="s">
        <v>75</v>
      </c>
      <c r="AY783" s="256" t="s">
        <v>137</v>
      </c>
    </row>
    <row r="784" s="13" customFormat="1">
      <c r="A784" s="13"/>
      <c r="B784" s="236"/>
      <c r="C784" s="237"/>
      <c r="D784" s="226" t="s">
        <v>228</v>
      </c>
      <c r="E784" s="238" t="s">
        <v>19</v>
      </c>
      <c r="F784" s="239" t="s">
        <v>1745</v>
      </c>
      <c r="G784" s="237"/>
      <c r="H784" s="238" t="s">
        <v>19</v>
      </c>
      <c r="I784" s="240"/>
      <c r="J784" s="237"/>
      <c r="K784" s="237"/>
      <c r="L784" s="241"/>
      <c r="M784" s="242"/>
      <c r="N784" s="243"/>
      <c r="O784" s="243"/>
      <c r="P784" s="243"/>
      <c r="Q784" s="243"/>
      <c r="R784" s="243"/>
      <c r="S784" s="243"/>
      <c r="T784" s="244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45" t="s">
        <v>228</v>
      </c>
      <c r="AU784" s="245" t="s">
        <v>84</v>
      </c>
      <c r="AV784" s="13" t="s">
        <v>82</v>
      </c>
      <c r="AW784" s="13" t="s">
        <v>37</v>
      </c>
      <c r="AX784" s="13" t="s">
        <v>75</v>
      </c>
      <c r="AY784" s="245" t="s">
        <v>137</v>
      </c>
    </row>
    <row r="785" s="14" customFormat="1">
      <c r="A785" s="14"/>
      <c r="B785" s="246"/>
      <c r="C785" s="247"/>
      <c r="D785" s="226" t="s">
        <v>228</v>
      </c>
      <c r="E785" s="248" t="s">
        <v>19</v>
      </c>
      <c r="F785" s="249" t="s">
        <v>1798</v>
      </c>
      <c r="G785" s="247"/>
      <c r="H785" s="250">
        <v>21</v>
      </c>
      <c r="I785" s="251"/>
      <c r="J785" s="247"/>
      <c r="K785" s="247"/>
      <c r="L785" s="252"/>
      <c r="M785" s="253"/>
      <c r="N785" s="254"/>
      <c r="O785" s="254"/>
      <c r="P785" s="254"/>
      <c r="Q785" s="254"/>
      <c r="R785" s="254"/>
      <c r="S785" s="254"/>
      <c r="T785" s="255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56" t="s">
        <v>228</v>
      </c>
      <c r="AU785" s="256" t="s">
        <v>84</v>
      </c>
      <c r="AV785" s="14" t="s">
        <v>84</v>
      </c>
      <c r="AW785" s="14" t="s">
        <v>37</v>
      </c>
      <c r="AX785" s="14" t="s">
        <v>75</v>
      </c>
      <c r="AY785" s="256" t="s">
        <v>137</v>
      </c>
    </row>
    <row r="786" s="15" customFormat="1">
      <c r="A786" s="15"/>
      <c r="B786" s="257"/>
      <c r="C786" s="258"/>
      <c r="D786" s="226" t="s">
        <v>228</v>
      </c>
      <c r="E786" s="259" t="s">
        <v>19</v>
      </c>
      <c r="F786" s="260" t="s">
        <v>237</v>
      </c>
      <c r="G786" s="258"/>
      <c r="H786" s="261">
        <v>40</v>
      </c>
      <c r="I786" s="262"/>
      <c r="J786" s="258"/>
      <c r="K786" s="258"/>
      <c r="L786" s="263"/>
      <c r="M786" s="264"/>
      <c r="N786" s="265"/>
      <c r="O786" s="265"/>
      <c r="P786" s="265"/>
      <c r="Q786" s="265"/>
      <c r="R786" s="265"/>
      <c r="S786" s="265"/>
      <c r="T786" s="266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T786" s="267" t="s">
        <v>228</v>
      </c>
      <c r="AU786" s="267" t="s">
        <v>84</v>
      </c>
      <c r="AV786" s="15" t="s">
        <v>155</v>
      </c>
      <c r="AW786" s="15" t="s">
        <v>37</v>
      </c>
      <c r="AX786" s="15" t="s">
        <v>82</v>
      </c>
      <c r="AY786" s="267" t="s">
        <v>137</v>
      </c>
    </row>
    <row r="787" s="2" customFormat="1" ht="16.5" customHeight="1">
      <c r="A787" s="39"/>
      <c r="B787" s="40"/>
      <c r="C787" s="213" t="s">
        <v>1113</v>
      </c>
      <c r="D787" s="213" t="s">
        <v>140</v>
      </c>
      <c r="E787" s="214" t="s">
        <v>1114</v>
      </c>
      <c r="F787" s="215" t="s">
        <v>1115</v>
      </c>
      <c r="G787" s="216" t="s">
        <v>226</v>
      </c>
      <c r="H787" s="217">
        <v>5</v>
      </c>
      <c r="I787" s="218"/>
      <c r="J787" s="219">
        <f>ROUND(I787*H787,2)</f>
        <v>0</v>
      </c>
      <c r="K787" s="215" t="s">
        <v>19</v>
      </c>
      <c r="L787" s="45"/>
      <c r="M787" s="220" t="s">
        <v>19</v>
      </c>
      <c r="N787" s="221" t="s">
        <v>46</v>
      </c>
      <c r="O787" s="85"/>
      <c r="P787" s="222">
        <f>O787*H787</f>
        <v>0</v>
      </c>
      <c r="Q787" s="222">
        <v>0</v>
      </c>
      <c r="R787" s="222">
        <f>Q787*H787</f>
        <v>0</v>
      </c>
      <c r="S787" s="222">
        <v>0</v>
      </c>
      <c r="T787" s="223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24" t="s">
        <v>189</v>
      </c>
      <c r="AT787" s="224" t="s">
        <v>140</v>
      </c>
      <c r="AU787" s="224" t="s">
        <v>84</v>
      </c>
      <c r="AY787" s="18" t="s">
        <v>137</v>
      </c>
      <c r="BE787" s="225">
        <f>IF(N787="základní",J787,0)</f>
        <v>0</v>
      </c>
      <c r="BF787" s="225">
        <f>IF(N787="snížená",J787,0)</f>
        <v>0</v>
      </c>
      <c r="BG787" s="225">
        <f>IF(N787="zákl. přenesená",J787,0)</f>
        <v>0</v>
      </c>
      <c r="BH787" s="225">
        <f>IF(N787="sníž. přenesená",J787,0)</f>
        <v>0</v>
      </c>
      <c r="BI787" s="225">
        <f>IF(N787="nulová",J787,0)</f>
        <v>0</v>
      </c>
      <c r="BJ787" s="18" t="s">
        <v>82</v>
      </c>
      <c r="BK787" s="225">
        <f>ROUND(I787*H787,2)</f>
        <v>0</v>
      </c>
      <c r="BL787" s="18" t="s">
        <v>189</v>
      </c>
      <c r="BM787" s="224" t="s">
        <v>1116</v>
      </c>
    </row>
    <row r="788" s="2" customFormat="1" ht="24.15" customHeight="1">
      <c r="A788" s="39"/>
      <c r="B788" s="40"/>
      <c r="C788" s="270" t="s">
        <v>1117</v>
      </c>
      <c r="D788" s="270" t="s">
        <v>286</v>
      </c>
      <c r="E788" s="271" t="s">
        <v>1118</v>
      </c>
      <c r="F788" s="272" t="s">
        <v>1119</v>
      </c>
      <c r="G788" s="273" t="s">
        <v>226</v>
      </c>
      <c r="H788" s="274">
        <v>5</v>
      </c>
      <c r="I788" s="275"/>
      <c r="J788" s="276">
        <f>ROUND(I788*H788,2)</f>
        <v>0</v>
      </c>
      <c r="K788" s="272" t="s">
        <v>19</v>
      </c>
      <c r="L788" s="277"/>
      <c r="M788" s="278" t="s">
        <v>19</v>
      </c>
      <c r="N788" s="279" t="s">
        <v>46</v>
      </c>
      <c r="O788" s="85"/>
      <c r="P788" s="222">
        <f>O788*H788</f>
        <v>0</v>
      </c>
      <c r="Q788" s="222">
        <v>0</v>
      </c>
      <c r="R788" s="222">
        <f>Q788*H788</f>
        <v>0</v>
      </c>
      <c r="S788" s="222">
        <v>0</v>
      </c>
      <c r="T788" s="223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24" t="s">
        <v>289</v>
      </c>
      <c r="AT788" s="224" t="s">
        <v>286</v>
      </c>
      <c r="AU788" s="224" t="s">
        <v>84</v>
      </c>
      <c r="AY788" s="18" t="s">
        <v>137</v>
      </c>
      <c r="BE788" s="225">
        <f>IF(N788="základní",J788,0)</f>
        <v>0</v>
      </c>
      <c r="BF788" s="225">
        <f>IF(N788="snížená",J788,0)</f>
        <v>0</v>
      </c>
      <c r="BG788" s="225">
        <f>IF(N788="zákl. přenesená",J788,0)</f>
        <v>0</v>
      </c>
      <c r="BH788" s="225">
        <f>IF(N788="sníž. přenesená",J788,0)</f>
        <v>0</v>
      </c>
      <c r="BI788" s="225">
        <f>IF(N788="nulová",J788,0)</f>
        <v>0</v>
      </c>
      <c r="BJ788" s="18" t="s">
        <v>82</v>
      </c>
      <c r="BK788" s="225">
        <f>ROUND(I788*H788,2)</f>
        <v>0</v>
      </c>
      <c r="BL788" s="18" t="s">
        <v>189</v>
      </c>
      <c r="BM788" s="224" t="s">
        <v>1120</v>
      </c>
    </row>
    <row r="789" s="2" customFormat="1">
      <c r="A789" s="39"/>
      <c r="B789" s="40"/>
      <c r="C789" s="41"/>
      <c r="D789" s="226" t="s">
        <v>158</v>
      </c>
      <c r="E789" s="41"/>
      <c r="F789" s="227" t="s">
        <v>1121</v>
      </c>
      <c r="G789" s="41"/>
      <c r="H789" s="41"/>
      <c r="I789" s="228"/>
      <c r="J789" s="41"/>
      <c r="K789" s="41"/>
      <c r="L789" s="45"/>
      <c r="M789" s="229"/>
      <c r="N789" s="230"/>
      <c r="O789" s="85"/>
      <c r="P789" s="85"/>
      <c r="Q789" s="85"/>
      <c r="R789" s="85"/>
      <c r="S789" s="85"/>
      <c r="T789" s="86"/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T789" s="18" t="s">
        <v>158</v>
      </c>
      <c r="AU789" s="18" t="s">
        <v>84</v>
      </c>
    </row>
    <row r="790" s="13" customFormat="1">
      <c r="A790" s="13"/>
      <c r="B790" s="236"/>
      <c r="C790" s="237"/>
      <c r="D790" s="226" t="s">
        <v>228</v>
      </c>
      <c r="E790" s="238" t="s">
        <v>19</v>
      </c>
      <c r="F790" s="239" t="s">
        <v>1732</v>
      </c>
      <c r="G790" s="237"/>
      <c r="H790" s="238" t="s">
        <v>19</v>
      </c>
      <c r="I790" s="240"/>
      <c r="J790" s="237"/>
      <c r="K790" s="237"/>
      <c r="L790" s="241"/>
      <c r="M790" s="242"/>
      <c r="N790" s="243"/>
      <c r="O790" s="243"/>
      <c r="P790" s="243"/>
      <c r="Q790" s="243"/>
      <c r="R790" s="243"/>
      <c r="S790" s="243"/>
      <c r="T790" s="244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45" t="s">
        <v>228</v>
      </c>
      <c r="AU790" s="245" t="s">
        <v>84</v>
      </c>
      <c r="AV790" s="13" t="s">
        <v>82</v>
      </c>
      <c r="AW790" s="13" t="s">
        <v>37</v>
      </c>
      <c r="AX790" s="13" t="s">
        <v>75</v>
      </c>
      <c r="AY790" s="245" t="s">
        <v>137</v>
      </c>
    </row>
    <row r="791" s="14" customFormat="1">
      <c r="A791" s="14"/>
      <c r="B791" s="246"/>
      <c r="C791" s="247"/>
      <c r="D791" s="226" t="s">
        <v>228</v>
      </c>
      <c r="E791" s="248" t="s">
        <v>19</v>
      </c>
      <c r="F791" s="249" t="s">
        <v>151</v>
      </c>
      <c r="G791" s="247"/>
      <c r="H791" s="250">
        <v>3</v>
      </c>
      <c r="I791" s="251"/>
      <c r="J791" s="247"/>
      <c r="K791" s="247"/>
      <c r="L791" s="252"/>
      <c r="M791" s="253"/>
      <c r="N791" s="254"/>
      <c r="O791" s="254"/>
      <c r="P791" s="254"/>
      <c r="Q791" s="254"/>
      <c r="R791" s="254"/>
      <c r="S791" s="254"/>
      <c r="T791" s="255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56" t="s">
        <v>228</v>
      </c>
      <c r="AU791" s="256" t="s">
        <v>84</v>
      </c>
      <c r="AV791" s="14" t="s">
        <v>84</v>
      </c>
      <c r="AW791" s="14" t="s">
        <v>37</v>
      </c>
      <c r="AX791" s="14" t="s">
        <v>75</v>
      </c>
      <c r="AY791" s="256" t="s">
        <v>137</v>
      </c>
    </row>
    <row r="792" s="13" customFormat="1">
      <c r="A792" s="13"/>
      <c r="B792" s="236"/>
      <c r="C792" s="237"/>
      <c r="D792" s="226" t="s">
        <v>228</v>
      </c>
      <c r="E792" s="238" t="s">
        <v>19</v>
      </c>
      <c r="F792" s="239" t="s">
        <v>1745</v>
      </c>
      <c r="G792" s="237"/>
      <c r="H792" s="238" t="s">
        <v>19</v>
      </c>
      <c r="I792" s="240"/>
      <c r="J792" s="237"/>
      <c r="K792" s="237"/>
      <c r="L792" s="241"/>
      <c r="M792" s="242"/>
      <c r="N792" s="243"/>
      <c r="O792" s="243"/>
      <c r="P792" s="243"/>
      <c r="Q792" s="243"/>
      <c r="R792" s="243"/>
      <c r="S792" s="243"/>
      <c r="T792" s="244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45" t="s">
        <v>228</v>
      </c>
      <c r="AU792" s="245" t="s">
        <v>84</v>
      </c>
      <c r="AV792" s="13" t="s">
        <v>82</v>
      </c>
      <c r="AW792" s="13" t="s">
        <v>37</v>
      </c>
      <c r="AX792" s="13" t="s">
        <v>75</v>
      </c>
      <c r="AY792" s="245" t="s">
        <v>137</v>
      </c>
    </row>
    <row r="793" s="14" customFormat="1">
      <c r="A793" s="14"/>
      <c r="B793" s="246"/>
      <c r="C793" s="247"/>
      <c r="D793" s="226" t="s">
        <v>228</v>
      </c>
      <c r="E793" s="248" t="s">
        <v>19</v>
      </c>
      <c r="F793" s="249" t="s">
        <v>84</v>
      </c>
      <c r="G793" s="247"/>
      <c r="H793" s="250">
        <v>2</v>
      </c>
      <c r="I793" s="251"/>
      <c r="J793" s="247"/>
      <c r="K793" s="247"/>
      <c r="L793" s="252"/>
      <c r="M793" s="253"/>
      <c r="N793" s="254"/>
      <c r="O793" s="254"/>
      <c r="P793" s="254"/>
      <c r="Q793" s="254"/>
      <c r="R793" s="254"/>
      <c r="S793" s="254"/>
      <c r="T793" s="255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56" t="s">
        <v>228</v>
      </c>
      <c r="AU793" s="256" t="s">
        <v>84</v>
      </c>
      <c r="AV793" s="14" t="s">
        <v>84</v>
      </c>
      <c r="AW793" s="14" t="s">
        <v>37</v>
      </c>
      <c r="AX793" s="14" t="s">
        <v>75</v>
      </c>
      <c r="AY793" s="256" t="s">
        <v>137</v>
      </c>
    </row>
    <row r="794" s="15" customFormat="1">
      <c r="A794" s="15"/>
      <c r="B794" s="257"/>
      <c r="C794" s="258"/>
      <c r="D794" s="226" t="s">
        <v>228</v>
      </c>
      <c r="E794" s="259" t="s">
        <v>19</v>
      </c>
      <c r="F794" s="260" t="s">
        <v>237</v>
      </c>
      <c r="G794" s="258"/>
      <c r="H794" s="261">
        <v>5</v>
      </c>
      <c r="I794" s="262"/>
      <c r="J794" s="258"/>
      <c r="K794" s="258"/>
      <c r="L794" s="263"/>
      <c r="M794" s="264"/>
      <c r="N794" s="265"/>
      <c r="O794" s="265"/>
      <c r="P794" s="265"/>
      <c r="Q794" s="265"/>
      <c r="R794" s="265"/>
      <c r="S794" s="265"/>
      <c r="T794" s="266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T794" s="267" t="s">
        <v>228</v>
      </c>
      <c r="AU794" s="267" t="s">
        <v>84</v>
      </c>
      <c r="AV794" s="15" t="s">
        <v>155</v>
      </c>
      <c r="AW794" s="15" t="s">
        <v>4</v>
      </c>
      <c r="AX794" s="15" t="s">
        <v>82</v>
      </c>
      <c r="AY794" s="267" t="s">
        <v>137</v>
      </c>
    </row>
    <row r="795" s="2" customFormat="1" ht="44.25" customHeight="1">
      <c r="A795" s="39"/>
      <c r="B795" s="40"/>
      <c r="C795" s="270" t="s">
        <v>1122</v>
      </c>
      <c r="D795" s="270" t="s">
        <v>286</v>
      </c>
      <c r="E795" s="271" t="s">
        <v>1123</v>
      </c>
      <c r="F795" s="272" t="s">
        <v>1124</v>
      </c>
      <c r="G795" s="273" t="s">
        <v>226</v>
      </c>
      <c r="H795" s="274">
        <v>5</v>
      </c>
      <c r="I795" s="275"/>
      <c r="J795" s="276">
        <f>ROUND(I795*H795,2)</f>
        <v>0</v>
      </c>
      <c r="K795" s="272" t="s">
        <v>19</v>
      </c>
      <c r="L795" s="277"/>
      <c r="M795" s="278" t="s">
        <v>19</v>
      </c>
      <c r="N795" s="279" t="s">
        <v>46</v>
      </c>
      <c r="O795" s="85"/>
      <c r="P795" s="222">
        <f>O795*H795</f>
        <v>0</v>
      </c>
      <c r="Q795" s="222">
        <v>0</v>
      </c>
      <c r="R795" s="222">
        <f>Q795*H795</f>
        <v>0</v>
      </c>
      <c r="S795" s="222">
        <v>0</v>
      </c>
      <c r="T795" s="223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24" t="s">
        <v>289</v>
      </c>
      <c r="AT795" s="224" t="s">
        <v>286</v>
      </c>
      <c r="AU795" s="224" t="s">
        <v>84</v>
      </c>
      <c r="AY795" s="18" t="s">
        <v>137</v>
      </c>
      <c r="BE795" s="225">
        <f>IF(N795="základní",J795,0)</f>
        <v>0</v>
      </c>
      <c r="BF795" s="225">
        <f>IF(N795="snížená",J795,0)</f>
        <v>0</v>
      </c>
      <c r="BG795" s="225">
        <f>IF(N795="zákl. přenesená",J795,0)</f>
        <v>0</v>
      </c>
      <c r="BH795" s="225">
        <f>IF(N795="sníž. přenesená",J795,0)</f>
        <v>0</v>
      </c>
      <c r="BI795" s="225">
        <f>IF(N795="nulová",J795,0)</f>
        <v>0</v>
      </c>
      <c r="BJ795" s="18" t="s">
        <v>82</v>
      </c>
      <c r="BK795" s="225">
        <f>ROUND(I795*H795,2)</f>
        <v>0</v>
      </c>
      <c r="BL795" s="18" t="s">
        <v>189</v>
      </c>
      <c r="BM795" s="224" t="s">
        <v>1125</v>
      </c>
    </row>
    <row r="796" s="2" customFormat="1">
      <c r="A796" s="39"/>
      <c r="B796" s="40"/>
      <c r="C796" s="41"/>
      <c r="D796" s="226" t="s">
        <v>158</v>
      </c>
      <c r="E796" s="41"/>
      <c r="F796" s="227" t="s">
        <v>1126</v>
      </c>
      <c r="G796" s="41"/>
      <c r="H796" s="41"/>
      <c r="I796" s="228"/>
      <c r="J796" s="41"/>
      <c r="K796" s="41"/>
      <c r="L796" s="45"/>
      <c r="M796" s="229"/>
      <c r="N796" s="230"/>
      <c r="O796" s="85"/>
      <c r="P796" s="85"/>
      <c r="Q796" s="85"/>
      <c r="R796" s="85"/>
      <c r="S796" s="85"/>
      <c r="T796" s="86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18" t="s">
        <v>158</v>
      </c>
      <c r="AU796" s="18" t="s">
        <v>84</v>
      </c>
    </row>
    <row r="797" s="12" customFormat="1" ht="22.8" customHeight="1">
      <c r="A797" s="12"/>
      <c r="B797" s="197"/>
      <c r="C797" s="198"/>
      <c r="D797" s="199" t="s">
        <v>74</v>
      </c>
      <c r="E797" s="211" t="s">
        <v>1127</v>
      </c>
      <c r="F797" s="211" t="s">
        <v>1128</v>
      </c>
      <c r="G797" s="198"/>
      <c r="H797" s="198"/>
      <c r="I797" s="201"/>
      <c r="J797" s="212">
        <f>BK797</f>
        <v>0</v>
      </c>
      <c r="K797" s="198"/>
      <c r="L797" s="203"/>
      <c r="M797" s="204"/>
      <c r="N797" s="205"/>
      <c r="O797" s="205"/>
      <c r="P797" s="206">
        <f>SUM(P798:P830)</f>
        <v>0</v>
      </c>
      <c r="Q797" s="205"/>
      <c r="R797" s="206">
        <f>SUM(R798:R830)</f>
        <v>0.001</v>
      </c>
      <c r="S797" s="205"/>
      <c r="T797" s="207">
        <f>SUM(T798:T830)</f>
        <v>0.00080000000000000004</v>
      </c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R797" s="208" t="s">
        <v>84</v>
      </c>
      <c r="AT797" s="209" t="s">
        <v>74</v>
      </c>
      <c r="AU797" s="209" t="s">
        <v>82</v>
      </c>
      <c r="AY797" s="208" t="s">
        <v>137</v>
      </c>
      <c r="BK797" s="210">
        <f>SUM(BK798:BK830)</f>
        <v>0</v>
      </c>
    </row>
    <row r="798" s="2" customFormat="1" ht="37.8" customHeight="1">
      <c r="A798" s="39"/>
      <c r="B798" s="40"/>
      <c r="C798" s="213" t="s">
        <v>1155</v>
      </c>
      <c r="D798" s="213" t="s">
        <v>140</v>
      </c>
      <c r="E798" s="214" t="s">
        <v>1156</v>
      </c>
      <c r="F798" s="215" t="s">
        <v>1157</v>
      </c>
      <c r="G798" s="216" t="s">
        <v>226</v>
      </c>
      <c r="H798" s="217">
        <v>2</v>
      </c>
      <c r="I798" s="218"/>
      <c r="J798" s="219">
        <f>ROUND(I798*H798,2)</f>
        <v>0</v>
      </c>
      <c r="K798" s="215" t="s">
        <v>282</v>
      </c>
      <c r="L798" s="45"/>
      <c r="M798" s="220" t="s">
        <v>19</v>
      </c>
      <c r="N798" s="221" t="s">
        <v>46</v>
      </c>
      <c r="O798" s="85"/>
      <c r="P798" s="222">
        <f>O798*H798</f>
        <v>0</v>
      </c>
      <c r="Q798" s="222">
        <v>0</v>
      </c>
      <c r="R798" s="222">
        <f>Q798*H798</f>
        <v>0</v>
      </c>
      <c r="S798" s="222">
        <v>0</v>
      </c>
      <c r="T798" s="223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24" t="s">
        <v>189</v>
      </c>
      <c r="AT798" s="224" t="s">
        <v>140</v>
      </c>
      <c r="AU798" s="224" t="s">
        <v>84</v>
      </c>
      <c r="AY798" s="18" t="s">
        <v>137</v>
      </c>
      <c r="BE798" s="225">
        <f>IF(N798="základní",J798,0)</f>
        <v>0</v>
      </c>
      <c r="BF798" s="225">
        <f>IF(N798="snížená",J798,0)</f>
        <v>0</v>
      </c>
      <c r="BG798" s="225">
        <f>IF(N798="zákl. přenesená",J798,0)</f>
        <v>0</v>
      </c>
      <c r="BH798" s="225">
        <f>IF(N798="sníž. přenesená",J798,0)</f>
        <v>0</v>
      </c>
      <c r="BI798" s="225">
        <f>IF(N798="nulová",J798,0)</f>
        <v>0</v>
      </c>
      <c r="BJ798" s="18" t="s">
        <v>82</v>
      </c>
      <c r="BK798" s="225">
        <f>ROUND(I798*H798,2)</f>
        <v>0</v>
      </c>
      <c r="BL798" s="18" t="s">
        <v>189</v>
      </c>
      <c r="BM798" s="224" t="s">
        <v>1158</v>
      </c>
    </row>
    <row r="799" s="2" customFormat="1">
      <c r="A799" s="39"/>
      <c r="B799" s="40"/>
      <c r="C799" s="41"/>
      <c r="D799" s="268" t="s">
        <v>284</v>
      </c>
      <c r="E799" s="41"/>
      <c r="F799" s="269" t="s">
        <v>1159</v>
      </c>
      <c r="G799" s="41"/>
      <c r="H799" s="41"/>
      <c r="I799" s="228"/>
      <c r="J799" s="41"/>
      <c r="K799" s="41"/>
      <c r="L799" s="45"/>
      <c r="M799" s="229"/>
      <c r="N799" s="230"/>
      <c r="O799" s="85"/>
      <c r="P799" s="85"/>
      <c r="Q799" s="85"/>
      <c r="R799" s="85"/>
      <c r="S799" s="85"/>
      <c r="T799" s="86"/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T799" s="18" t="s">
        <v>284</v>
      </c>
      <c r="AU799" s="18" t="s">
        <v>84</v>
      </c>
    </row>
    <row r="800" s="2" customFormat="1" ht="16.5" customHeight="1">
      <c r="A800" s="39"/>
      <c r="B800" s="40"/>
      <c r="C800" s="270" t="s">
        <v>1160</v>
      </c>
      <c r="D800" s="270" t="s">
        <v>286</v>
      </c>
      <c r="E800" s="271" t="s">
        <v>1161</v>
      </c>
      <c r="F800" s="272" t="s">
        <v>1162</v>
      </c>
      <c r="G800" s="273" t="s">
        <v>226</v>
      </c>
      <c r="H800" s="274">
        <v>2</v>
      </c>
      <c r="I800" s="275"/>
      <c r="J800" s="276">
        <f>ROUND(I800*H800,2)</f>
        <v>0</v>
      </c>
      <c r="K800" s="272" t="s">
        <v>282</v>
      </c>
      <c r="L800" s="277"/>
      <c r="M800" s="278" t="s">
        <v>19</v>
      </c>
      <c r="N800" s="279" t="s">
        <v>46</v>
      </c>
      <c r="O800" s="85"/>
      <c r="P800" s="222">
        <f>O800*H800</f>
        <v>0</v>
      </c>
      <c r="Q800" s="222">
        <v>0.00010000000000000001</v>
      </c>
      <c r="R800" s="222">
        <f>Q800*H800</f>
        <v>0.00020000000000000001</v>
      </c>
      <c r="S800" s="222">
        <v>0</v>
      </c>
      <c r="T800" s="223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24" t="s">
        <v>289</v>
      </c>
      <c r="AT800" s="224" t="s">
        <v>286</v>
      </c>
      <c r="AU800" s="224" t="s">
        <v>84</v>
      </c>
      <c r="AY800" s="18" t="s">
        <v>137</v>
      </c>
      <c r="BE800" s="225">
        <f>IF(N800="základní",J800,0)</f>
        <v>0</v>
      </c>
      <c r="BF800" s="225">
        <f>IF(N800="snížená",J800,0)</f>
        <v>0</v>
      </c>
      <c r="BG800" s="225">
        <f>IF(N800="zákl. přenesená",J800,0)</f>
        <v>0</v>
      </c>
      <c r="BH800" s="225">
        <f>IF(N800="sníž. přenesená",J800,0)</f>
        <v>0</v>
      </c>
      <c r="BI800" s="225">
        <f>IF(N800="nulová",J800,0)</f>
        <v>0</v>
      </c>
      <c r="BJ800" s="18" t="s">
        <v>82</v>
      </c>
      <c r="BK800" s="225">
        <f>ROUND(I800*H800,2)</f>
        <v>0</v>
      </c>
      <c r="BL800" s="18" t="s">
        <v>189</v>
      </c>
      <c r="BM800" s="224" t="s">
        <v>1163</v>
      </c>
    </row>
    <row r="801" s="13" customFormat="1">
      <c r="A801" s="13"/>
      <c r="B801" s="236"/>
      <c r="C801" s="237"/>
      <c r="D801" s="226" t="s">
        <v>228</v>
      </c>
      <c r="E801" s="238" t="s">
        <v>19</v>
      </c>
      <c r="F801" s="239" t="s">
        <v>1164</v>
      </c>
      <c r="G801" s="237"/>
      <c r="H801" s="238" t="s">
        <v>19</v>
      </c>
      <c r="I801" s="240"/>
      <c r="J801" s="237"/>
      <c r="K801" s="237"/>
      <c r="L801" s="241"/>
      <c r="M801" s="242"/>
      <c r="N801" s="243"/>
      <c r="O801" s="243"/>
      <c r="P801" s="243"/>
      <c r="Q801" s="243"/>
      <c r="R801" s="243"/>
      <c r="S801" s="243"/>
      <c r="T801" s="244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5" t="s">
        <v>228</v>
      </c>
      <c r="AU801" s="245" t="s">
        <v>84</v>
      </c>
      <c r="AV801" s="13" t="s">
        <v>82</v>
      </c>
      <c r="AW801" s="13" t="s">
        <v>37</v>
      </c>
      <c r="AX801" s="13" t="s">
        <v>75</v>
      </c>
      <c r="AY801" s="245" t="s">
        <v>137</v>
      </c>
    </row>
    <row r="802" s="14" customFormat="1">
      <c r="A802" s="14"/>
      <c r="B802" s="246"/>
      <c r="C802" s="247"/>
      <c r="D802" s="226" t="s">
        <v>228</v>
      </c>
      <c r="E802" s="248" t="s">
        <v>19</v>
      </c>
      <c r="F802" s="249" t="s">
        <v>84</v>
      </c>
      <c r="G802" s="247"/>
      <c r="H802" s="250">
        <v>2</v>
      </c>
      <c r="I802" s="251"/>
      <c r="J802" s="247"/>
      <c r="K802" s="247"/>
      <c r="L802" s="252"/>
      <c r="M802" s="253"/>
      <c r="N802" s="254"/>
      <c r="O802" s="254"/>
      <c r="P802" s="254"/>
      <c r="Q802" s="254"/>
      <c r="R802" s="254"/>
      <c r="S802" s="254"/>
      <c r="T802" s="255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6" t="s">
        <v>228</v>
      </c>
      <c r="AU802" s="256" t="s">
        <v>84</v>
      </c>
      <c r="AV802" s="14" t="s">
        <v>84</v>
      </c>
      <c r="AW802" s="14" t="s">
        <v>37</v>
      </c>
      <c r="AX802" s="14" t="s">
        <v>75</v>
      </c>
      <c r="AY802" s="256" t="s">
        <v>137</v>
      </c>
    </row>
    <row r="803" s="15" customFormat="1">
      <c r="A803" s="15"/>
      <c r="B803" s="257"/>
      <c r="C803" s="258"/>
      <c r="D803" s="226" t="s">
        <v>228</v>
      </c>
      <c r="E803" s="259" t="s">
        <v>19</v>
      </c>
      <c r="F803" s="260" t="s">
        <v>237</v>
      </c>
      <c r="G803" s="258"/>
      <c r="H803" s="261">
        <v>2</v>
      </c>
      <c r="I803" s="262"/>
      <c r="J803" s="258"/>
      <c r="K803" s="258"/>
      <c r="L803" s="263"/>
      <c r="M803" s="264"/>
      <c r="N803" s="265"/>
      <c r="O803" s="265"/>
      <c r="P803" s="265"/>
      <c r="Q803" s="265"/>
      <c r="R803" s="265"/>
      <c r="S803" s="265"/>
      <c r="T803" s="266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T803" s="267" t="s">
        <v>228</v>
      </c>
      <c r="AU803" s="267" t="s">
        <v>84</v>
      </c>
      <c r="AV803" s="15" t="s">
        <v>155</v>
      </c>
      <c r="AW803" s="15" t="s">
        <v>37</v>
      </c>
      <c r="AX803" s="15" t="s">
        <v>82</v>
      </c>
      <c r="AY803" s="267" t="s">
        <v>137</v>
      </c>
    </row>
    <row r="804" s="2" customFormat="1" ht="24.15" customHeight="1">
      <c r="A804" s="39"/>
      <c r="B804" s="40"/>
      <c r="C804" s="213" t="s">
        <v>1165</v>
      </c>
      <c r="D804" s="213" t="s">
        <v>140</v>
      </c>
      <c r="E804" s="214" t="s">
        <v>1086</v>
      </c>
      <c r="F804" s="215" t="s">
        <v>1087</v>
      </c>
      <c r="G804" s="216" t="s">
        <v>226</v>
      </c>
      <c r="H804" s="217">
        <v>40</v>
      </c>
      <c r="I804" s="218"/>
      <c r="J804" s="219">
        <f>ROUND(I804*H804,2)</f>
        <v>0</v>
      </c>
      <c r="K804" s="215" t="s">
        <v>19</v>
      </c>
      <c r="L804" s="45"/>
      <c r="M804" s="220" t="s">
        <v>19</v>
      </c>
      <c r="N804" s="221" t="s">
        <v>46</v>
      </c>
      <c r="O804" s="85"/>
      <c r="P804" s="222">
        <f>O804*H804</f>
        <v>0</v>
      </c>
      <c r="Q804" s="222">
        <v>0</v>
      </c>
      <c r="R804" s="222">
        <f>Q804*H804</f>
        <v>0</v>
      </c>
      <c r="S804" s="222">
        <v>0</v>
      </c>
      <c r="T804" s="223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24" t="s">
        <v>189</v>
      </c>
      <c r="AT804" s="224" t="s">
        <v>140</v>
      </c>
      <c r="AU804" s="224" t="s">
        <v>84</v>
      </c>
      <c r="AY804" s="18" t="s">
        <v>137</v>
      </c>
      <c r="BE804" s="225">
        <f>IF(N804="základní",J804,0)</f>
        <v>0</v>
      </c>
      <c r="BF804" s="225">
        <f>IF(N804="snížená",J804,0)</f>
        <v>0</v>
      </c>
      <c r="BG804" s="225">
        <f>IF(N804="zákl. přenesená",J804,0)</f>
        <v>0</v>
      </c>
      <c r="BH804" s="225">
        <f>IF(N804="sníž. přenesená",J804,0)</f>
        <v>0</v>
      </c>
      <c r="BI804" s="225">
        <f>IF(N804="nulová",J804,0)</f>
        <v>0</v>
      </c>
      <c r="BJ804" s="18" t="s">
        <v>82</v>
      </c>
      <c r="BK804" s="225">
        <f>ROUND(I804*H804,2)</f>
        <v>0</v>
      </c>
      <c r="BL804" s="18" t="s">
        <v>189</v>
      </c>
      <c r="BM804" s="224" t="s">
        <v>1166</v>
      </c>
    </row>
    <row r="805" s="2" customFormat="1">
      <c r="A805" s="39"/>
      <c r="B805" s="40"/>
      <c r="C805" s="41"/>
      <c r="D805" s="226" t="s">
        <v>158</v>
      </c>
      <c r="E805" s="41"/>
      <c r="F805" s="227" t="s">
        <v>1167</v>
      </c>
      <c r="G805" s="41"/>
      <c r="H805" s="41"/>
      <c r="I805" s="228"/>
      <c r="J805" s="41"/>
      <c r="K805" s="41"/>
      <c r="L805" s="45"/>
      <c r="M805" s="229"/>
      <c r="N805" s="230"/>
      <c r="O805" s="85"/>
      <c r="P805" s="85"/>
      <c r="Q805" s="85"/>
      <c r="R805" s="85"/>
      <c r="S805" s="85"/>
      <c r="T805" s="86"/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T805" s="18" t="s">
        <v>158</v>
      </c>
      <c r="AU805" s="18" t="s">
        <v>84</v>
      </c>
    </row>
    <row r="806" s="2" customFormat="1" ht="24.15" customHeight="1">
      <c r="A806" s="39"/>
      <c r="B806" s="40"/>
      <c r="C806" s="270" t="s">
        <v>1168</v>
      </c>
      <c r="D806" s="270" t="s">
        <v>286</v>
      </c>
      <c r="E806" s="271" t="s">
        <v>1091</v>
      </c>
      <c r="F806" s="272" t="s">
        <v>1092</v>
      </c>
      <c r="G806" s="273" t="s">
        <v>226</v>
      </c>
      <c r="H806" s="274">
        <v>40</v>
      </c>
      <c r="I806" s="275"/>
      <c r="J806" s="276">
        <f>ROUND(I806*H806,2)</f>
        <v>0</v>
      </c>
      <c r="K806" s="272" t="s">
        <v>282</v>
      </c>
      <c r="L806" s="277"/>
      <c r="M806" s="278" t="s">
        <v>19</v>
      </c>
      <c r="N806" s="279" t="s">
        <v>46</v>
      </c>
      <c r="O806" s="85"/>
      <c r="P806" s="222">
        <f>O806*H806</f>
        <v>0</v>
      </c>
      <c r="Q806" s="222">
        <v>2.0000000000000002E-05</v>
      </c>
      <c r="R806" s="222">
        <f>Q806*H806</f>
        <v>0.00080000000000000004</v>
      </c>
      <c r="S806" s="222">
        <v>0</v>
      </c>
      <c r="T806" s="223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24" t="s">
        <v>289</v>
      </c>
      <c r="AT806" s="224" t="s">
        <v>286</v>
      </c>
      <c r="AU806" s="224" t="s">
        <v>84</v>
      </c>
      <c r="AY806" s="18" t="s">
        <v>137</v>
      </c>
      <c r="BE806" s="225">
        <f>IF(N806="základní",J806,0)</f>
        <v>0</v>
      </c>
      <c r="BF806" s="225">
        <f>IF(N806="snížená",J806,0)</f>
        <v>0</v>
      </c>
      <c r="BG806" s="225">
        <f>IF(N806="zákl. přenesená",J806,0)</f>
        <v>0</v>
      </c>
      <c r="BH806" s="225">
        <f>IF(N806="sníž. přenesená",J806,0)</f>
        <v>0</v>
      </c>
      <c r="BI806" s="225">
        <f>IF(N806="nulová",J806,0)</f>
        <v>0</v>
      </c>
      <c r="BJ806" s="18" t="s">
        <v>82</v>
      </c>
      <c r="BK806" s="225">
        <f>ROUND(I806*H806,2)</f>
        <v>0</v>
      </c>
      <c r="BL806" s="18" t="s">
        <v>189</v>
      </c>
      <c r="BM806" s="224" t="s">
        <v>1169</v>
      </c>
    </row>
    <row r="807" s="13" customFormat="1">
      <c r="A807" s="13"/>
      <c r="B807" s="236"/>
      <c r="C807" s="237"/>
      <c r="D807" s="226" t="s">
        <v>228</v>
      </c>
      <c r="E807" s="238" t="s">
        <v>19</v>
      </c>
      <c r="F807" s="239" t="s">
        <v>1746</v>
      </c>
      <c r="G807" s="237"/>
      <c r="H807" s="238" t="s">
        <v>19</v>
      </c>
      <c r="I807" s="240"/>
      <c r="J807" s="237"/>
      <c r="K807" s="237"/>
      <c r="L807" s="241"/>
      <c r="M807" s="242"/>
      <c r="N807" s="243"/>
      <c r="O807" s="243"/>
      <c r="P807" s="243"/>
      <c r="Q807" s="243"/>
      <c r="R807" s="243"/>
      <c r="S807" s="243"/>
      <c r="T807" s="244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5" t="s">
        <v>228</v>
      </c>
      <c r="AU807" s="245" t="s">
        <v>84</v>
      </c>
      <c r="AV807" s="13" t="s">
        <v>82</v>
      </c>
      <c r="AW807" s="13" t="s">
        <v>37</v>
      </c>
      <c r="AX807" s="13" t="s">
        <v>75</v>
      </c>
      <c r="AY807" s="245" t="s">
        <v>137</v>
      </c>
    </row>
    <row r="808" s="14" customFormat="1">
      <c r="A808" s="14"/>
      <c r="B808" s="246"/>
      <c r="C808" s="247"/>
      <c r="D808" s="226" t="s">
        <v>228</v>
      </c>
      <c r="E808" s="248" t="s">
        <v>19</v>
      </c>
      <c r="F808" s="249" t="s">
        <v>1797</v>
      </c>
      <c r="G808" s="247"/>
      <c r="H808" s="250">
        <v>19</v>
      </c>
      <c r="I808" s="251"/>
      <c r="J808" s="247"/>
      <c r="K808" s="247"/>
      <c r="L808" s="252"/>
      <c r="M808" s="253"/>
      <c r="N808" s="254"/>
      <c r="O808" s="254"/>
      <c r="P808" s="254"/>
      <c r="Q808" s="254"/>
      <c r="R808" s="254"/>
      <c r="S808" s="254"/>
      <c r="T808" s="255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56" t="s">
        <v>228</v>
      </c>
      <c r="AU808" s="256" t="s">
        <v>84</v>
      </c>
      <c r="AV808" s="14" t="s">
        <v>84</v>
      </c>
      <c r="AW808" s="14" t="s">
        <v>37</v>
      </c>
      <c r="AX808" s="14" t="s">
        <v>75</v>
      </c>
      <c r="AY808" s="256" t="s">
        <v>137</v>
      </c>
    </row>
    <row r="809" s="13" customFormat="1">
      <c r="A809" s="13"/>
      <c r="B809" s="236"/>
      <c r="C809" s="237"/>
      <c r="D809" s="226" t="s">
        <v>228</v>
      </c>
      <c r="E809" s="238" t="s">
        <v>19</v>
      </c>
      <c r="F809" s="239" t="s">
        <v>1745</v>
      </c>
      <c r="G809" s="237"/>
      <c r="H809" s="238" t="s">
        <v>19</v>
      </c>
      <c r="I809" s="240"/>
      <c r="J809" s="237"/>
      <c r="K809" s="237"/>
      <c r="L809" s="241"/>
      <c r="M809" s="242"/>
      <c r="N809" s="243"/>
      <c r="O809" s="243"/>
      <c r="P809" s="243"/>
      <c r="Q809" s="243"/>
      <c r="R809" s="243"/>
      <c r="S809" s="243"/>
      <c r="T809" s="244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5" t="s">
        <v>228</v>
      </c>
      <c r="AU809" s="245" t="s">
        <v>84</v>
      </c>
      <c r="AV809" s="13" t="s">
        <v>82</v>
      </c>
      <c r="AW809" s="13" t="s">
        <v>37</v>
      </c>
      <c r="AX809" s="13" t="s">
        <v>75</v>
      </c>
      <c r="AY809" s="245" t="s">
        <v>137</v>
      </c>
    </row>
    <row r="810" s="14" customFormat="1">
      <c r="A810" s="14"/>
      <c r="B810" s="246"/>
      <c r="C810" s="247"/>
      <c r="D810" s="226" t="s">
        <v>228</v>
      </c>
      <c r="E810" s="248" t="s">
        <v>19</v>
      </c>
      <c r="F810" s="249" t="s">
        <v>1798</v>
      </c>
      <c r="G810" s="247"/>
      <c r="H810" s="250">
        <v>21</v>
      </c>
      <c r="I810" s="251"/>
      <c r="J810" s="247"/>
      <c r="K810" s="247"/>
      <c r="L810" s="252"/>
      <c r="M810" s="253"/>
      <c r="N810" s="254"/>
      <c r="O810" s="254"/>
      <c r="P810" s="254"/>
      <c r="Q810" s="254"/>
      <c r="R810" s="254"/>
      <c r="S810" s="254"/>
      <c r="T810" s="255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56" t="s">
        <v>228</v>
      </c>
      <c r="AU810" s="256" t="s">
        <v>84</v>
      </c>
      <c r="AV810" s="14" t="s">
        <v>84</v>
      </c>
      <c r="AW810" s="14" t="s">
        <v>37</v>
      </c>
      <c r="AX810" s="14" t="s">
        <v>75</v>
      </c>
      <c r="AY810" s="256" t="s">
        <v>137</v>
      </c>
    </row>
    <row r="811" s="15" customFormat="1">
      <c r="A811" s="15"/>
      <c r="B811" s="257"/>
      <c r="C811" s="258"/>
      <c r="D811" s="226" t="s">
        <v>228</v>
      </c>
      <c r="E811" s="259" t="s">
        <v>19</v>
      </c>
      <c r="F811" s="260" t="s">
        <v>237</v>
      </c>
      <c r="G811" s="258"/>
      <c r="H811" s="261">
        <v>40</v>
      </c>
      <c r="I811" s="262"/>
      <c r="J811" s="258"/>
      <c r="K811" s="258"/>
      <c r="L811" s="263"/>
      <c r="M811" s="264"/>
      <c r="N811" s="265"/>
      <c r="O811" s="265"/>
      <c r="P811" s="265"/>
      <c r="Q811" s="265"/>
      <c r="R811" s="265"/>
      <c r="S811" s="265"/>
      <c r="T811" s="266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T811" s="267" t="s">
        <v>228</v>
      </c>
      <c r="AU811" s="267" t="s">
        <v>84</v>
      </c>
      <c r="AV811" s="15" t="s">
        <v>155</v>
      </c>
      <c r="AW811" s="15" t="s">
        <v>37</v>
      </c>
      <c r="AX811" s="15" t="s">
        <v>82</v>
      </c>
      <c r="AY811" s="267" t="s">
        <v>137</v>
      </c>
    </row>
    <row r="812" s="2" customFormat="1" ht="33" customHeight="1">
      <c r="A812" s="39"/>
      <c r="B812" s="40"/>
      <c r="C812" s="213" t="s">
        <v>1187</v>
      </c>
      <c r="D812" s="213" t="s">
        <v>140</v>
      </c>
      <c r="E812" s="214" t="s">
        <v>1188</v>
      </c>
      <c r="F812" s="215" t="s">
        <v>1189</v>
      </c>
      <c r="G812" s="216" t="s">
        <v>226</v>
      </c>
      <c r="H812" s="217">
        <v>1</v>
      </c>
      <c r="I812" s="218"/>
      <c r="J812" s="219">
        <f>ROUND(I812*H812,2)</f>
        <v>0</v>
      </c>
      <c r="K812" s="215" t="s">
        <v>282</v>
      </c>
      <c r="L812" s="45"/>
      <c r="M812" s="220" t="s">
        <v>19</v>
      </c>
      <c r="N812" s="221" t="s">
        <v>46</v>
      </c>
      <c r="O812" s="85"/>
      <c r="P812" s="222">
        <f>O812*H812</f>
        <v>0</v>
      </c>
      <c r="Q812" s="222">
        <v>0</v>
      </c>
      <c r="R812" s="222">
        <f>Q812*H812</f>
        <v>0</v>
      </c>
      <c r="S812" s="222">
        <v>0</v>
      </c>
      <c r="T812" s="223">
        <f>S812*H812</f>
        <v>0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24" t="s">
        <v>189</v>
      </c>
      <c r="AT812" s="224" t="s">
        <v>140</v>
      </c>
      <c r="AU812" s="224" t="s">
        <v>84</v>
      </c>
      <c r="AY812" s="18" t="s">
        <v>137</v>
      </c>
      <c r="BE812" s="225">
        <f>IF(N812="základní",J812,0)</f>
        <v>0</v>
      </c>
      <c r="BF812" s="225">
        <f>IF(N812="snížená",J812,0)</f>
        <v>0</v>
      </c>
      <c r="BG812" s="225">
        <f>IF(N812="zákl. přenesená",J812,0)</f>
        <v>0</v>
      </c>
      <c r="BH812" s="225">
        <f>IF(N812="sníž. přenesená",J812,0)</f>
        <v>0</v>
      </c>
      <c r="BI812" s="225">
        <f>IF(N812="nulová",J812,0)</f>
        <v>0</v>
      </c>
      <c r="BJ812" s="18" t="s">
        <v>82</v>
      </c>
      <c r="BK812" s="225">
        <f>ROUND(I812*H812,2)</f>
        <v>0</v>
      </c>
      <c r="BL812" s="18" t="s">
        <v>189</v>
      </c>
      <c r="BM812" s="224" t="s">
        <v>1190</v>
      </c>
    </row>
    <row r="813" s="2" customFormat="1">
      <c r="A813" s="39"/>
      <c r="B813" s="40"/>
      <c r="C813" s="41"/>
      <c r="D813" s="268" t="s">
        <v>284</v>
      </c>
      <c r="E813" s="41"/>
      <c r="F813" s="269" t="s">
        <v>1191</v>
      </c>
      <c r="G813" s="41"/>
      <c r="H813" s="41"/>
      <c r="I813" s="228"/>
      <c r="J813" s="41"/>
      <c r="K813" s="41"/>
      <c r="L813" s="45"/>
      <c r="M813" s="229"/>
      <c r="N813" s="230"/>
      <c r="O813" s="85"/>
      <c r="P813" s="85"/>
      <c r="Q813" s="85"/>
      <c r="R813" s="85"/>
      <c r="S813" s="85"/>
      <c r="T813" s="86"/>
      <c r="U813" s="39"/>
      <c r="V813" s="39"/>
      <c r="W813" s="39"/>
      <c r="X813" s="39"/>
      <c r="Y813" s="39"/>
      <c r="Z813" s="39"/>
      <c r="AA813" s="39"/>
      <c r="AB813" s="39"/>
      <c r="AC813" s="39"/>
      <c r="AD813" s="39"/>
      <c r="AE813" s="39"/>
      <c r="AT813" s="18" t="s">
        <v>284</v>
      </c>
      <c r="AU813" s="18" t="s">
        <v>84</v>
      </c>
    </row>
    <row r="814" s="13" customFormat="1">
      <c r="A814" s="13"/>
      <c r="B814" s="236"/>
      <c r="C814" s="237"/>
      <c r="D814" s="226" t="s">
        <v>228</v>
      </c>
      <c r="E814" s="238" t="s">
        <v>19</v>
      </c>
      <c r="F814" s="239" t="s">
        <v>1193</v>
      </c>
      <c r="G814" s="237"/>
      <c r="H814" s="238" t="s">
        <v>19</v>
      </c>
      <c r="I814" s="240"/>
      <c r="J814" s="237"/>
      <c r="K814" s="237"/>
      <c r="L814" s="241"/>
      <c r="M814" s="242"/>
      <c r="N814" s="243"/>
      <c r="O814" s="243"/>
      <c r="P814" s="243"/>
      <c r="Q814" s="243"/>
      <c r="R814" s="243"/>
      <c r="S814" s="243"/>
      <c r="T814" s="244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5" t="s">
        <v>228</v>
      </c>
      <c r="AU814" s="245" t="s">
        <v>84</v>
      </c>
      <c r="AV814" s="13" t="s">
        <v>82</v>
      </c>
      <c r="AW814" s="13" t="s">
        <v>37</v>
      </c>
      <c r="AX814" s="13" t="s">
        <v>75</v>
      </c>
      <c r="AY814" s="245" t="s">
        <v>137</v>
      </c>
    </row>
    <row r="815" s="14" customFormat="1">
      <c r="A815" s="14"/>
      <c r="B815" s="246"/>
      <c r="C815" s="247"/>
      <c r="D815" s="226" t="s">
        <v>228</v>
      </c>
      <c r="E815" s="248" t="s">
        <v>19</v>
      </c>
      <c r="F815" s="249" t="s">
        <v>82</v>
      </c>
      <c r="G815" s="247"/>
      <c r="H815" s="250">
        <v>1</v>
      </c>
      <c r="I815" s="251"/>
      <c r="J815" s="247"/>
      <c r="K815" s="247"/>
      <c r="L815" s="252"/>
      <c r="M815" s="253"/>
      <c r="N815" s="254"/>
      <c r="O815" s="254"/>
      <c r="P815" s="254"/>
      <c r="Q815" s="254"/>
      <c r="R815" s="254"/>
      <c r="S815" s="254"/>
      <c r="T815" s="255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56" t="s">
        <v>228</v>
      </c>
      <c r="AU815" s="256" t="s">
        <v>84</v>
      </c>
      <c r="AV815" s="14" t="s">
        <v>84</v>
      </c>
      <c r="AW815" s="14" t="s">
        <v>37</v>
      </c>
      <c r="AX815" s="14" t="s">
        <v>75</v>
      </c>
      <c r="AY815" s="256" t="s">
        <v>137</v>
      </c>
    </row>
    <row r="816" s="15" customFormat="1">
      <c r="A816" s="15"/>
      <c r="B816" s="257"/>
      <c r="C816" s="258"/>
      <c r="D816" s="226" t="s">
        <v>228</v>
      </c>
      <c r="E816" s="259" t="s">
        <v>19</v>
      </c>
      <c r="F816" s="260" t="s">
        <v>237</v>
      </c>
      <c r="G816" s="258"/>
      <c r="H816" s="261">
        <v>1</v>
      </c>
      <c r="I816" s="262"/>
      <c r="J816" s="258"/>
      <c r="K816" s="258"/>
      <c r="L816" s="263"/>
      <c r="M816" s="264"/>
      <c r="N816" s="265"/>
      <c r="O816" s="265"/>
      <c r="P816" s="265"/>
      <c r="Q816" s="265"/>
      <c r="R816" s="265"/>
      <c r="S816" s="265"/>
      <c r="T816" s="266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67" t="s">
        <v>228</v>
      </c>
      <c r="AU816" s="267" t="s">
        <v>84</v>
      </c>
      <c r="AV816" s="15" t="s">
        <v>155</v>
      </c>
      <c r="AW816" s="15" t="s">
        <v>37</v>
      </c>
      <c r="AX816" s="15" t="s">
        <v>82</v>
      </c>
      <c r="AY816" s="267" t="s">
        <v>137</v>
      </c>
    </row>
    <row r="817" s="2" customFormat="1" ht="44.25" customHeight="1">
      <c r="A817" s="39"/>
      <c r="B817" s="40"/>
      <c r="C817" s="270" t="s">
        <v>1194</v>
      </c>
      <c r="D817" s="270" t="s">
        <v>286</v>
      </c>
      <c r="E817" s="271" t="s">
        <v>1195</v>
      </c>
      <c r="F817" s="272" t="s">
        <v>1196</v>
      </c>
      <c r="G817" s="273" t="s">
        <v>226</v>
      </c>
      <c r="H817" s="274">
        <v>1</v>
      </c>
      <c r="I817" s="275"/>
      <c r="J817" s="276">
        <f>ROUND(I817*H817,2)</f>
        <v>0</v>
      </c>
      <c r="K817" s="272" t="s">
        <v>19</v>
      </c>
      <c r="L817" s="277"/>
      <c r="M817" s="278" t="s">
        <v>19</v>
      </c>
      <c r="N817" s="279" t="s">
        <v>46</v>
      </c>
      <c r="O817" s="85"/>
      <c r="P817" s="222">
        <f>O817*H817</f>
        <v>0</v>
      </c>
      <c r="Q817" s="222">
        <v>0</v>
      </c>
      <c r="R817" s="222">
        <f>Q817*H817</f>
        <v>0</v>
      </c>
      <c r="S817" s="222">
        <v>0</v>
      </c>
      <c r="T817" s="223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24" t="s">
        <v>289</v>
      </c>
      <c r="AT817" s="224" t="s">
        <v>286</v>
      </c>
      <c r="AU817" s="224" t="s">
        <v>84</v>
      </c>
      <c r="AY817" s="18" t="s">
        <v>137</v>
      </c>
      <c r="BE817" s="225">
        <f>IF(N817="základní",J817,0)</f>
        <v>0</v>
      </c>
      <c r="BF817" s="225">
        <f>IF(N817="snížená",J817,0)</f>
        <v>0</v>
      </c>
      <c r="BG817" s="225">
        <f>IF(N817="zákl. přenesená",J817,0)</f>
        <v>0</v>
      </c>
      <c r="BH817" s="225">
        <f>IF(N817="sníž. přenesená",J817,0)</f>
        <v>0</v>
      </c>
      <c r="BI817" s="225">
        <f>IF(N817="nulová",J817,0)</f>
        <v>0</v>
      </c>
      <c r="BJ817" s="18" t="s">
        <v>82</v>
      </c>
      <c r="BK817" s="225">
        <f>ROUND(I817*H817,2)</f>
        <v>0</v>
      </c>
      <c r="BL817" s="18" t="s">
        <v>189</v>
      </c>
      <c r="BM817" s="224" t="s">
        <v>1197</v>
      </c>
    </row>
    <row r="818" s="13" customFormat="1">
      <c r="A818" s="13"/>
      <c r="B818" s="236"/>
      <c r="C818" s="237"/>
      <c r="D818" s="226" t="s">
        <v>228</v>
      </c>
      <c r="E818" s="238" t="s">
        <v>19</v>
      </c>
      <c r="F818" s="239" t="s">
        <v>1198</v>
      </c>
      <c r="G818" s="237"/>
      <c r="H818" s="238" t="s">
        <v>19</v>
      </c>
      <c r="I818" s="240"/>
      <c r="J818" s="237"/>
      <c r="K818" s="237"/>
      <c r="L818" s="241"/>
      <c r="M818" s="242"/>
      <c r="N818" s="243"/>
      <c r="O818" s="243"/>
      <c r="P818" s="243"/>
      <c r="Q818" s="243"/>
      <c r="R818" s="243"/>
      <c r="S818" s="243"/>
      <c r="T818" s="244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5" t="s">
        <v>228</v>
      </c>
      <c r="AU818" s="245" t="s">
        <v>84</v>
      </c>
      <c r="AV818" s="13" t="s">
        <v>82</v>
      </c>
      <c r="AW818" s="13" t="s">
        <v>37</v>
      </c>
      <c r="AX818" s="13" t="s">
        <v>75</v>
      </c>
      <c r="AY818" s="245" t="s">
        <v>137</v>
      </c>
    </row>
    <row r="819" s="14" customFormat="1">
      <c r="A819" s="14"/>
      <c r="B819" s="246"/>
      <c r="C819" s="247"/>
      <c r="D819" s="226" t="s">
        <v>228</v>
      </c>
      <c r="E819" s="248" t="s">
        <v>19</v>
      </c>
      <c r="F819" s="249" t="s">
        <v>82</v>
      </c>
      <c r="G819" s="247"/>
      <c r="H819" s="250">
        <v>1</v>
      </c>
      <c r="I819" s="251"/>
      <c r="J819" s="247"/>
      <c r="K819" s="247"/>
      <c r="L819" s="252"/>
      <c r="M819" s="253"/>
      <c r="N819" s="254"/>
      <c r="O819" s="254"/>
      <c r="P819" s="254"/>
      <c r="Q819" s="254"/>
      <c r="R819" s="254"/>
      <c r="S819" s="254"/>
      <c r="T819" s="255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6" t="s">
        <v>228</v>
      </c>
      <c r="AU819" s="256" t="s">
        <v>84</v>
      </c>
      <c r="AV819" s="14" t="s">
        <v>84</v>
      </c>
      <c r="AW819" s="14" t="s">
        <v>37</v>
      </c>
      <c r="AX819" s="14" t="s">
        <v>75</v>
      </c>
      <c r="AY819" s="256" t="s">
        <v>137</v>
      </c>
    </row>
    <row r="820" s="15" customFormat="1">
      <c r="A820" s="15"/>
      <c r="B820" s="257"/>
      <c r="C820" s="258"/>
      <c r="D820" s="226" t="s">
        <v>228</v>
      </c>
      <c r="E820" s="259" t="s">
        <v>19</v>
      </c>
      <c r="F820" s="260" t="s">
        <v>237</v>
      </c>
      <c r="G820" s="258"/>
      <c r="H820" s="261">
        <v>1</v>
      </c>
      <c r="I820" s="262"/>
      <c r="J820" s="258"/>
      <c r="K820" s="258"/>
      <c r="L820" s="263"/>
      <c r="M820" s="264"/>
      <c r="N820" s="265"/>
      <c r="O820" s="265"/>
      <c r="P820" s="265"/>
      <c r="Q820" s="265"/>
      <c r="R820" s="265"/>
      <c r="S820" s="265"/>
      <c r="T820" s="266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7" t="s">
        <v>228</v>
      </c>
      <c r="AU820" s="267" t="s">
        <v>84</v>
      </c>
      <c r="AV820" s="15" t="s">
        <v>155</v>
      </c>
      <c r="AW820" s="15" t="s">
        <v>37</v>
      </c>
      <c r="AX820" s="15" t="s">
        <v>82</v>
      </c>
      <c r="AY820" s="267" t="s">
        <v>137</v>
      </c>
    </row>
    <row r="821" s="2" customFormat="1" ht="16.5" customHeight="1">
      <c r="A821" s="39"/>
      <c r="B821" s="40"/>
      <c r="C821" s="213" t="s">
        <v>1199</v>
      </c>
      <c r="D821" s="213" t="s">
        <v>140</v>
      </c>
      <c r="E821" s="214" t="s">
        <v>1200</v>
      </c>
      <c r="F821" s="215" t="s">
        <v>1201</v>
      </c>
      <c r="G821" s="216" t="s">
        <v>226</v>
      </c>
      <c r="H821" s="217">
        <v>2</v>
      </c>
      <c r="I821" s="218"/>
      <c r="J821" s="219">
        <f>ROUND(I821*H821,2)</f>
        <v>0</v>
      </c>
      <c r="K821" s="215" t="s">
        <v>282</v>
      </c>
      <c r="L821" s="45"/>
      <c r="M821" s="220" t="s">
        <v>19</v>
      </c>
      <c r="N821" s="221" t="s">
        <v>46</v>
      </c>
      <c r="O821" s="85"/>
      <c r="P821" s="222">
        <f>O821*H821</f>
        <v>0</v>
      </c>
      <c r="Q821" s="222">
        <v>0</v>
      </c>
      <c r="R821" s="222">
        <f>Q821*H821</f>
        <v>0</v>
      </c>
      <c r="S821" s="222">
        <v>0.00040000000000000002</v>
      </c>
      <c r="T821" s="223">
        <f>S821*H821</f>
        <v>0.00080000000000000004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224" t="s">
        <v>189</v>
      </c>
      <c r="AT821" s="224" t="s">
        <v>140</v>
      </c>
      <c r="AU821" s="224" t="s">
        <v>84</v>
      </c>
      <c r="AY821" s="18" t="s">
        <v>137</v>
      </c>
      <c r="BE821" s="225">
        <f>IF(N821="základní",J821,0)</f>
        <v>0</v>
      </c>
      <c r="BF821" s="225">
        <f>IF(N821="snížená",J821,0)</f>
        <v>0</v>
      </c>
      <c r="BG821" s="225">
        <f>IF(N821="zákl. přenesená",J821,0)</f>
        <v>0</v>
      </c>
      <c r="BH821" s="225">
        <f>IF(N821="sníž. přenesená",J821,0)</f>
        <v>0</v>
      </c>
      <c r="BI821" s="225">
        <f>IF(N821="nulová",J821,0)</f>
        <v>0</v>
      </c>
      <c r="BJ821" s="18" t="s">
        <v>82</v>
      </c>
      <c r="BK821" s="225">
        <f>ROUND(I821*H821,2)</f>
        <v>0</v>
      </c>
      <c r="BL821" s="18" t="s">
        <v>189</v>
      </c>
      <c r="BM821" s="224" t="s">
        <v>1202</v>
      </c>
    </row>
    <row r="822" s="2" customFormat="1">
      <c r="A822" s="39"/>
      <c r="B822" s="40"/>
      <c r="C822" s="41"/>
      <c r="D822" s="268" t="s">
        <v>284</v>
      </c>
      <c r="E822" s="41"/>
      <c r="F822" s="269" t="s">
        <v>1203</v>
      </c>
      <c r="G822" s="41"/>
      <c r="H822" s="41"/>
      <c r="I822" s="228"/>
      <c r="J822" s="41"/>
      <c r="K822" s="41"/>
      <c r="L822" s="45"/>
      <c r="M822" s="229"/>
      <c r="N822" s="230"/>
      <c r="O822" s="85"/>
      <c r="P822" s="85"/>
      <c r="Q822" s="85"/>
      <c r="R822" s="85"/>
      <c r="S822" s="85"/>
      <c r="T822" s="86"/>
      <c r="U822" s="39"/>
      <c r="V822" s="39"/>
      <c r="W822" s="39"/>
      <c r="X822" s="39"/>
      <c r="Y822" s="39"/>
      <c r="Z822" s="39"/>
      <c r="AA822" s="39"/>
      <c r="AB822" s="39"/>
      <c r="AC822" s="39"/>
      <c r="AD822" s="39"/>
      <c r="AE822" s="39"/>
      <c r="AT822" s="18" t="s">
        <v>284</v>
      </c>
      <c r="AU822" s="18" t="s">
        <v>84</v>
      </c>
    </row>
    <row r="823" s="13" customFormat="1">
      <c r="A823" s="13"/>
      <c r="B823" s="236"/>
      <c r="C823" s="237"/>
      <c r="D823" s="226" t="s">
        <v>228</v>
      </c>
      <c r="E823" s="238" t="s">
        <v>19</v>
      </c>
      <c r="F823" s="239" t="s">
        <v>1746</v>
      </c>
      <c r="G823" s="237"/>
      <c r="H823" s="238" t="s">
        <v>19</v>
      </c>
      <c r="I823" s="240"/>
      <c r="J823" s="237"/>
      <c r="K823" s="237"/>
      <c r="L823" s="241"/>
      <c r="M823" s="242"/>
      <c r="N823" s="243"/>
      <c r="O823" s="243"/>
      <c r="P823" s="243"/>
      <c r="Q823" s="243"/>
      <c r="R823" s="243"/>
      <c r="S823" s="243"/>
      <c r="T823" s="244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5" t="s">
        <v>228</v>
      </c>
      <c r="AU823" s="245" t="s">
        <v>84</v>
      </c>
      <c r="AV823" s="13" t="s">
        <v>82</v>
      </c>
      <c r="AW823" s="13" t="s">
        <v>37</v>
      </c>
      <c r="AX823" s="13" t="s">
        <v>75</v>
      </c>
      <c r="AY823" s="245" t="s">
        <v>137</v>
      </c>
    </row>
    <row r="824" s="14" customFormat="1">
      <c r="A824" s="14"/>
      <c r="B824" s="246"/>
      <c r="C824" s="247"/>
      <c r="D824" s="226" t="s">
        <v>228</v>
      </c>
      <c r="E824" s="248" t="s">
        <v>19</v>
      </c>
      <c r="F824" s="249" t="s">
        <v>82</v>
      </c>
      <c r="G824" s="247"/>
      <c r="H824" s="250">
        <v>1</v>
      </c>
      <c r="I824" s="251"/>
      <c r="J824" s="247"/>
      <c r="K824" s="247"/>
      <c r="L824" s="252"/>
      <c r="M824" s="253"/>
      <c r="N824" s="254"/>
      <c r="O824" s="254"/>
      <c r="P824" s="254"/>
      <c r="Q824" s="254"/>
      <c r="R824" s="254"/>
      <c r="S824" s="254"/>
      <c r="T824" s="255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6" t="s">
        <v>228</v>
      </c>
      <c r="AU824" s="256" t="s">
        <v>84</v>
      </c>
      <c r="AV824" s="14" t="s">
        <v>84</v>
      </c>
      <c r="AW824" s="14" t="s">
        <v>37</v>
      </c>
      <c r="AX824" s="14" t="s">
        <v>75</v>
      </c>
      <c r="AY824" s="256" t="s">
        <v>137</v>
      </c>
    </row>
    <row r="825" s="13" customFormat="1">
      <c r="A825" s="13"/>
      <c r="B825" s="236"/>
      <c r="C825" s="237"/>
      <c r="D825" s="226" t="s">
        <v>228</v>
      </c>
      <c r="E825" s="238" t="s">
        <v>19</v>
      </c>
      <c r="F825" s="239" t="s">
        <v>1745</v>
      </c>
      <c r="G825" s="237"/>
      <c r="H825" s="238" t="s">
        <v>19</v>
      </c>
      <c r="I825" s="240"/>
      <c r="J825" s="237"/>
      <c r="K825" s="237"/>
      <c r="L825" s="241"/>
      <c r="M825" s="242"/>
      <c r="N825" s="243"/>
      <c r="O825" s="243"/>
      <c r="P825" s="243"/>
      <c r="Q825" s="243"/>
      <c r="R825" s="243"/>
      <c r="S825" s="243"/>
      <c r="T825" s="244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5" t="s">
        <v>228</v>
      </c>
      <c r="AU825" s="245" t="s">
        <v>84</v>
      </c>
      <c r="AV825" s="13" t="s">
        <v>82</v>
      </c>
      <c r="AW825" s="13" t="s">
        <v>37</v>
      </c>
      <c r="AX825" s="13" t="s">
        <v>75</v>
      </c>
      <c r="AY825" s="245" t="s">
        <v>137</v>
      </c>
    </row>
    <row r="826" s="14" customFormat="1">
      <c r="A826" s="14"/>
      <c r="B826" s="246"/>
      <c r="C826" s="247"/>
      <c r="D826" s="226" t="s">
        <v>228</v>
      </c>
      <c r="E826" s="248" t="s">
        <v>19</v>
      </c>
      <c r="F826" s="249" t="s">
        <v>82</v>
      </c>
      <c r="G826" s="247"/>
      <c r="H826" s="250">
        <v>1</v>
      </c>
      <c r="I826" s="251"/>
      <c r="J826" s="247"/>
      <c r="K826" s="247"/>
      <c r="L826" s="252"/>
      <c r="M826" s="253"/>
      <c r="N826" s="254"/>
      <c r="O826" s="254"/>
      <c r="P826" s="254"/>
      <c r="Q826" s="254"/>
      <c r="R826" s="254"/>
      <c r="S826" s="254"/>
      <c r="T826" s="255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56" t="s">
        <v>228</v>
      </c>
      <c r="AU826" s="256" t="s">
        <v>84</v>
      </c>
      <c r="AV826" s="14" t="s">
        <v>84</v>
      </c>
      <c r="AW826" s="14" t="s">
        <v>37</v>
      </c>
      <c r="AX826" s="14" t="s">
        <v>75</v>
      </c>
      <c r="AY826" s="256" t="s">
        <v>137</v>
      </c>
    </row>
    <row r="827" s="15" customFormat="1">
      <c r="A827" s="15"/>
      <c r="B827" s="257"/>
      <c r="C827" s="258"/>
      <c r="D827" s="226" t="s">
        <v>228</v>
      </c>
      <c r="E827" s="259" t="s">
        <v>19</v>
      </c>
      <c r="F827" s="260" t="s">
        <v>237</v>
      </c>
      <c r="G827" s="258"/>
      <c r="H827" s="261">
        <v>2</v>
      </c>
      <c r="I827" s="262"/>
      <c r="J827" s="258"/>
      <c r="K827" s="258"/>
      <c r="L827" s="263"/>
      <c r="M827" s="264"/>
      <c r="N827" s="265"/>
      <c r="O827" s="265"/>
      <c r="P827" s="265"/>
      <c r="Q827" s="265"/>
      <c r="R827" s="265"/>
      <c r="S827" s="265"/>
      <c r="T827" s="266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67" t="s">
        <v>228</v>
      </c>
      <c r="AU827" s="267" t="s">
        <v>84</v>
      </c>
      <c r="AV827" s="15" t="s">
        <v>155</v>
      </c>
      <c r="AW827" s="15" t="s">
        <v>37</v>
      </c>
      <c r="AX827" s="15" t="s">
        <v>82</v>
      </c>
      <c r="AY827" s="267" t="s">
        <v>137</v>
      </c>
    </row>
    <row r="828" s="2" customFormat="1" ht="16.5" customHeight="1">
      <c r="A828" s="39"/>
      <c r="B828" s="40"/>
      <c r="C828" s="213" t="s">
        <v>1204</v>
      </c>
      <c r="D828" s="213" t="s">
        <v>140</v>
      </c>
      <c r="E828" s="214" t="s">
        <v>1205</v>
      </c>
      <c r="F828" s="215" t="s">
        <v>1206</v>
      </c>
      <c r="G828" s="216" t="s">
        <v>226</v>
      </c>
      <c r="H828" s="217">
        <v>2</v>
      </c>
      <c r="I828" s="218"/>
      <c r="J828" s="219">
        <f>ROUND(I828*H828,2)</f>
        <v>0</v>
      </c>
      <c r="K828" s="215" t="s">
        <v>282</v>
      </c>
      <c r="L828" s="45"/>
      <c r="M828" s="220" t="s">
        <v>19</v>
      </c>
      <c r="N828" s="221" t="s">
        <v>46</v>
      </c>
      <c r="O828" s="85"/>
      <c r="P828" s="222">
        <f>O828*H828</f>
        <v>0</v>
      </c>
      <c r="Q828" s="222">
        <v>0</v>
      </c>
      <c r="R828" s="222">
        <f>Q828*H828</f>
        <v>0</v>
      </c>
      <c r="S828" s="222">
        <v>0</v>
      </c>
      <c r="T828" s="223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24" t="s">
        <v>189</v>
      </c>
      <c r="AT828" s="224" t="s">
        <v>140</v>
      </c>
      <c r="AU828" s="224" t="s">
        <v>84</v>
      </c>
      <c r="AY828" s="18" t="s">
        <v>137</v>
      </c>
      <c r="BE828" s="225">
        <f>IF(N828="základní",J828,0)</f>
        <v>0</v>
      </c>
      <c r="BF828" s="225">
        <f>IF(N828="snížená",J828,0)</f>
        <v>0</v>
      </c>
      <c r="BG828" s="225">
        <f>IF(N828="zákl. přenesená",J828,0)</f>
        <v>0</v>
      </c>
      <c r="BH828" s="225">
        <f>IF(N828="sníž. přenesená",J828,0)</f>
        <v>0</v>
      </c>
      <c r="BI828" s="225">
        <f>IF(N828="nulová",J828,0)</f>
        <v>0</v>
      </c>
      <c r="BJ828" s="18" t="s">
        <v>82</v>
      </c>
      <c r="BK828" s="225">
        <f>ROUND(I828*H828,2)</f>
        <v>0</v>
      </c>
      <c r="BL828" s="18" t="s">
        <v>189</v>
      </c>
      <c r="BM828" s="224" t="s">
        <v>1207</v>
      </c>
    </row>
    <row r="829" s="2" customFormat="1">
      <c r="A829" s="39"/>
      <c r="B829" s="40"/>
      <c r="C829" s="41"/>
      <c r="D829" s="268" t="s">
        <v>284</v>
      </c>
      <c r="E829" s="41"/>
      <c r="F829" s="269" t="s">
        <v>1208</v>
      </c>
      <c r="G829" s="41"/>
      <c r="H829" s="41"/>
      <c r="I829" s="228"/>
      <c r="J829" s="41"/>
      <c r="K829" s="41"/>
      <c r="L829" s="45"/>
      <c r="M829" s="229"/>
      <c r="N829" s="230"/>
      <c r="O829" s="85"/>
      <c r="P829" s="85"/>
      <c r="Q829" s="85"/>
      <c r="R829" s="85"/>
      <c r="S829" s="85"/>
      <c r="T829" s="86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18" t="s">
        <v>284</v>
      </c>
      <c r="AU829" s="18" t="s">
        <v>84</v>
      </c>
    </row>
    <row r="830" s="2" customFormat="1">
      <c r="A830" s="39"/>
      <c r="B830" s="40"/>
      <c r="C830" s="41"/>
      <c r="D830" s="226" t="s">
        <v>158</v>
      </c>
      <c r="E830" s="41"/>
      <c r="F830" s="227" t="s">
        <v>1209</v>
      </c>
      <c r="G830" s="41"/>
      <c r="H830" s="41"/>
      <c r="I830" s="228"/>
      <c r="J830" s="41"/>
      <c r="K830" s="41"/>
      <c r="L830" s="45"/>
      <c r="M830" s="229"/>
      <c r="N830" s="230"/>
      <c r="O830" s="85"/>
      <c r="P830" s="85"/>
      <c r="Q830" s="85"/>
      <c r="R830" s="85"/>
      <c r="S830" s="85"/>
      <c r="T830" s="86"/>
      <c r="U830" s="39"/>
      <c r="V830" s="39"/>
      <c r="W830" s="39"/>
      <c r="X830" s="39"/>
      <c r="Y830" s="39"/>
      <c r="Z830" s="39"/>
      <c r="AA830" s="39"/>
      <c r="AB830" s="39"/>
      <c r="AC830" s="39"/>
      <c r="AD830" s="39"/>
      <c r="AE830" s="39"/>
      <c r="AT830" s="18" t="s">
        <v>158</v>
      </c>
      <c r="AU830" s="18" t="s">
        <v>84</v>
      </c>
    </row>
    <row r="831" s="12" customFormat="1" ht="22.8" customHeight="1">
      <c r="A831" s="12"/>
      <c r="B831" s="197"/>
      <c r="C831" s="198"/>
      <c r="D831" s="199" t="s">
        <v>74</v>
      </c>
      <c r="E831" s="211" t="s">
        <v>1210</v>
      </c>
      <c r="F831" s="211" t="s">
        <v>1211</v>
      </c>
      <c r="G831" s="198"/>
      <c r="H831" s="198"/>
      <c r="I831" s="201"/>
      <c r="J831" s="212">
        <f>BK831</f>
        <v>0</v>
      </c>
      <c r="K831" s="198"/>
      <c r="L831" s="203"/>
      <c r="M831" s="204"/>
      <c r="N831" s="205"/>
      <c r="O831" s="205"/>
      <c r="P831" s="206">
        <f>SUM(P832:P836)</f>
        <v>0</v>
      </c>
      <c r="Q831" s="205"/>
      <c r="R831" s="206">
        <f>SUM(R832:R836)</f>
        <v>0</v>
      </c>
      <c r="S831" s="205"/>
      <c r="T831" s="207">
        <f>SUM(T832:T836)</f>
        <v>0</v>
      </c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R831" s="208" t="s">
        <v>84</v>
      </c>
      <c r="AT831" s="209" t="s">
        <v>74</v>
      </c>
      <c r="AU831" s="209" t="s">
        <v>82</v>
      </c>
      <c r="AY831" s="208" t="s">
        <v>137</v>
      </c>
      <c r="BK831" s="210">
        <f>SUM(BK832:BK836)</f>
        <v>0</v>
      </c>
    </row>
    <row r="832" s="2" customFormat="1" ht="49.05" customHeight="1">
      <c r="A832" s="39"/>
      <c r="B832" s="40"/>
      <c r="C832" s="213" t="s">
        <v>1212</v>
      </c>
      <c r="D832" s="213" t="s">
        <v>140</v>
      </c>
      <c r="E832" s="214" t="s">
        <v>1213</v>
      </c>
      <c r="F832" s="215" t="s">
        <v>1214</v>
      </c>
      <c r="G832" s="216" t="s">
        <v>1215</v>
      </c>
      <c r="H832" s="217">
        <v>1.3200000000000001</v>
      </c>
      <c r="I832" s="218"/>
      <c r="J832" s="219">
        <f>ROUND(I832*H832,2)</f>
        <v>0</v>
      </c>
      <c r="K832" s="215" t="s">
        <v>282</v>
      </c>
      <c r="L832" s="45"/>
      <c r="M832" s="220" t="s">
        <v>19</v>
      </c>
      <c r="N832" s="221" t="s">
        <v>46</v>
      </c>
      <c r="O832" s="85"/>
      <c r="P832" s="222">
        <f>O832*H832</f>
        <v>0</v>
      </c>
      <c r="Q832" s="222">
        <v>0</v>
      </c>
      <c r="R832" s="222">
        <f>Q832*H832</f>
        <v>0</v>
      </c>
      <c r="S832" s="222">
        <v>0</v>
      </c>
      <c r="T832" s="223">
        <f>S832*H832</f>
        <v>0</v>
      </c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R832" s="224" t="s">
        <v>189</v>
      </c>
      <c r="AT832" s="224" t="s">
        <v>140</v>
      </c>
      <c r="AU832" s="224" t="s">
        <v>84</v>
      </c>
      <c r="AY832" s="18" t="s">
        <v>137</v>
      </c>
      <c r="BE832" s="225">
        <f>IF(N832="základní",J832,0)</f>
        <v>0</v>
      </c>
      <c r="BF832" s="225">
        <f>IF(N832="snížená",J832,0)</f>
        <v>0</v>
      </c>
      <c r="BG832" s="225">
        <f>IF(N832="zákl. přenesená",J832,0)</f>
        <v>0</v>
      </c>
      <c r="BH832" s="225">
        <f>IF(N832="sníž. přenesená",J832,0)</f>
        <v>0</v>
      </c>
      <c r="BI832" s="225">
        <f>IF(N832="nulová",J832,0)</f>
        <v>0</v>
      </c>
      <c r="BJ832" s="18" t="s">
        <v>82</v>
      </c>
      <c r="BK832" s="225">
        <f>ROUND(I832*H832,2)</f>
        <v>0</v>
      </c>
      <c r="BL832" s="18" t="s">
        <v>189</v>
      </c>
      <c r="BM832" s="224" t="s">
        <v>1216</v>
      </c>
    </row>
    <row r="833" s="2" customFormat="1">
      <c r="A833" s="39"/>
      <c r="B833" s="40"/>
      <c r="C833" s="41"/>
      <c r="D833" s="268" t="s">
        <v>284</v>
      </c>
      <c r="E833" s="41"/>
      <c r="F833" s="269" t="s">
        <v>1217</v>
      </c>
      <c r="G833" s="41"/>
      <c r="H833" s="41"/>
      <c r="I833" s="228"/>
      <c r="J833" s="41"/>
      <c r="K833" s="41"/>
      <c r="L833" s="45"/>
      <c r="M833" s="229"/>
      <c r="N833" s="230"/>
      <c r="O833" s="85"/>
      <c r="P833" s="85"/>
      <c r="Q833" s="85"/>
      <c r="R833" s="85"/>
      <c r="S833" s="85"/>
      <c r="T833" s="86"/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T833" s="18" t="s">
        <v>284</v>
      </c>
      <c r="AU833" s="18" t="s">
        <v>84</v>
      </c>
    </row>
    <row r="834" s="2" customFormat="1" ht="24.15" customHeight="1">
      <c r="A834" s="39"/>
      <c r="B834" s="40"/>
      <c r="C834" s="213" t="s">
        <v>1218</v>
      </c>
      <c r="D834" s="213" t="s">
        <v>140</v>
      </c>
      <c r="E834" s="214" t="s">
        <v>1219</v>
      </c>
      <c r="F834" s="215" t="s">
        <v>1220</v>
      </c>
      <c r="G834" s="216" t="s">
        <v>1215</v>
      </c>
      <c r="H834" s="217">
        <v>1.117</v>
      </c>
      <c r="I834" s="218"/>
      <c r="J834" s="219">
        <f>ROUND(I834*H834,2)</f>
        <v>0</v>
      </c>
      <c r="K834" s="215" t="s">
        <v>19</v>
      </c>
      <c r="L834" s="45"/>
      <c r="M834" s="220" t="s">
        <v>19</v>
      </c>
      <c r="N834" s="221" t="s">
        <v>46</v>
      </c>
      <c r="O834" s="85"/>
      <c r="P834" s="222">
        <f>O834*H834</f>
        <v>0</v>
      </c>
      <c r="Q834" s="222">
        <v>0</v>
      </c>
      <c r="R834" s="222">
        <f>Q834*H834</f>
        <v>0</v>
      </c>
      <c r="S834" s="222">
        <v>0</v>
      </c>
      <c r="T834" s="223">
        <f>S834*H834</f>
        <v>0</v>
      </c>
      <c r="U834" s="39"/>
      <c r="V834" s="39"/>
      <c r="W834" s="39"/>
      <c r="X834" s="39"/>
      <c r="Y834" s="39"/>
      <c r="Z834" s="39"/>
      <c r="AA834" s="39"/>
      <c r="AB834" s="39"/>
      <c r="AC834" s="39"/>
      <c r="AD834" s="39"/>
      <c r="AE834" s="39"/>
      <c r="AR834" s="224" t="s">
        <v>496</v>
      </c>
      <c r="AT834" s="224" t="s">
        <v>140</v>
      </c>
      <c r="AU834" s="224" t="s">
        <v>84</v>
      </c>
      <c r="AY834" s="18" t="s">
        <v>137</v>
      </c>
      <c r="BE834" s="225">
        <f>IF(N834="základní",J834,0)</f>
        <v>0</v>
      </c>
      <c r="BF834" s="225">
        <f>IF(N834="snížená",J834,0)</f>
        <v>0</v>
      </c>
      <c r="BG834" s="225">
        <f>IF(N834="zákl. přenesená",J834,0)</f>
        <v>0</v>
      </c>
      <c r="BH834" s="225">
        <f>IF(N834="sníž. přenesená",J834,0)</f>
        <v>0</v>
      </c>
      <c r="BI834" s="225">
        <f>IF(N834="nulová",J834,0)</f>
        <v>0</v>
      </c>
      <c r="BJ834" s="18" t="s">
        <v>82</v>
      </c>
      <c r="BK834" s="225">
        <f>ROUND(I834*H834,2)</f>
        <v>0</v>
      </c>
      <c r="BL834" s="18" t="s">
        <v>496</v>
      </c>
      <c r="BM834" s="224" t="s">
        <v>1221</v>
      </c>
    </row>
    <row r="835" s="14" customFormat="1">
      <c r="A835" s="14"/>
      <c r="B835" s="246"/>
      <c r="C835" s="247"/>
      <c r="D835" s="226" t="s">
        <v>228</v>
      </c>
      <c r="E835" s="247"/>
      <c r="F835" s="249" t="s">
        <v>1799</v>
      </c>
      <c r="G835" s="247"/>
      <c r="H835" s="250">
        <v>1.117</v>
      </c>
      <c r="I835" s="251"/>
      <c r="J835" s="247"/>
      <c r="K835" s="247"/>
      <c r="L835" s="252"/>
      <c r="M835" s="253"/>
      <c r="N835" s="254"/>
      <c r="O835" s="254"/>
      <c r="P835" s="254"/>
      <c r="Q835" s="254"/>
      <c r="R835" s="254"/>
      <c r="S835" s="254"/>
      <c r="T835" s="255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56" t="s">
        <v>228</v>
      </c>
      <c r="AU835" s="256" t="s">
        <v>84</v>
      </c>
      <c r="AV835" s="14" t="s">
        <v>84</v>
      </c>
      <c r="AW835" s="14" t="s">
        <v>4</v>
      </c>
      <c r="AX835" s="14" t="s">
        <v>82</v>
      </c>
      <c r="AY835" s="256" t="s">
        <v>137</v>
      </c>
    </row>
    <row r="836" s="2" customFormat="1" ht="24.15" customHeight="1">
      <c r="A836" s="39"/>
      <c r="B836" s="40"/>
      <c r="C836" s="213" t="s">
        <v>1223</v>
      </c>
      <c r="D836" s="213" t="s">
        <v>140</v>
      </c>
      <c r="E836" s="214" t="s">
        <v>1224</v>
      </c>
      <c r="F836" s="215" t="s">
        <v>1225</v>
      </c>
      <c r="G836" s="216" t="s">
        <v>1215</v>
      </c>
      <c r="H836" s="217">
        <v>1.2450000000000001</v>
      </c>
      <c r="I836" s="218"/>
      <c r="J836" s="219">
        <f>ROUND(I836*H836,2)</f>
        <v>0</v>
      </c>
      <c r="K836" s="215" t="s">
        <v>19</v>
      </c>
      <c r="L836" s="45"/>
      <c r="M836" s="231" t="s">
        <v>19</v>
      </c>
      <c r="N836" s="232" t="s">
        <v>46</v>
      </c>
      <c r="O836" s="233"/>
      <c r="P836" s="234">
        <f>O836*H836</f>
        <v>0</v>
      </c>
      <c r="Q836" s="234">
        <v>0</v>
      </c>
      <c r="R836" s="234">
        <f>Q836*H836</f>
        <v>0</v>
      </c>
      <c r="S836" s="234">
        <v>0</v>
      </c>
      <c r="T836" s="235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24" t="s">
        <v>496</v>
      </c>
      <c r="AT836" s="224" t="s">
        <v>140</v>
      </c>
      <c r="AU836" s="224" t="s">
        <v>84</v>
      </c>
      <c r="AY836" s="18" t="s">
        <v>137</v>
      </c>
      <c r="BE836" s="225">
        <f>IF(N836="základní",J836,0)</f>
        <v>0</v>
      </c>
      <c r="BF836" s="225">
        <f>IF(N836="snížená",J836,0)</f>
        <v>0</v>
      </c>
      <c r="BG836" s="225">
        <f>IF(N836="zákl. přenesená",J836,0)</f>
        <v>0</v>
      </c>
      <c r="BH836" s="225">
        <f>IF(N836="sníž. přenesená",J836,0)</f>
        <v>0</v>
      </c>
      <c r="BI836" s="225">
        <f>IF(N836="nulová",J836,0)</f>
        <v>0</v>
      </c>
      <c r="BJ836" s="18" t="s">
        <v>82</v>
      </c>
      <c r="BK836" s="225">
        <f>ROUND(I836*H836,2)</f>
        <v>0</v>
      </c>
      <c r="BL836" s="18" t="s">
        <v>496</v>
      </c>
      <c r="BM836" s="224" t="s">
        <v>1226</v>
      </c>
    </row>
    <row r="837" s="2" customFormat="1" ht="6.96" customHeight="1">
      <c r="A837" s="39"/>
      <c r="B837" s="60"/>
      <c r="C837" s="61"/>
      <c r="D837" s="61"/>
      <c r="E837" s="61"/>
      <c r="F837" s="61"/>
      <c r="G837" s="61"/>
      <c r="H837" s="61"/>
      <c r="I837" s="61"/>
      <c r="J837" s="61"/>
      <c r="K837" s="61"/>
      <c r="L837" s="45"/>
      <c r="M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</row>
  </sheetData>
  <sheetProtection sheet="1" autoFilter="0" formatColumns="0" formatRows="0" objects="1" scenarios="1" spinCount="100000" saltValue="vYVvS8PMPsHKzlRcTtA37ESbkRTbo2lXlWw2aEttr2LbA3Qi9F/Y2+GzPmeWLkUXGnd2CcoReeD3mYi+xmjLag==" hashValue="RhkhX5vG+ZhLv14pZonyU4N0pPs25d4ObnpvU78oLEGVaGGUJu+jUhFxU3AS2SxIkM2aS6lcMOci4WraHzvk+g==" algorithmName="SHA-512" password="88D0"/>
  <autoFilter ref="C94:K836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154" r:id="rId1" display="https://podminky.urs.cz/item/CS_URS_2025_02/741210001"/>
    <hyperlink ref="F174" r:id="rId2" display="https://podminky.urs.cz/item/CS_URS_2025_02/741210002"/>
    <hyperlink ref="F208" r:id="rId3" display="https://podminky.urs.cz/item/CS_URS_2025_02/741374843"/>
    <hyperlink ref="F223" r:id="rId4" display="https://podminky.urs.cz/item/CS_URS_2025_02/741372022"/>
    <hyperlink ref="F280" r:id="rId5" display="https://podminky.urs.cz/item/CS_URS_2025_02/741372031"/>
    <hyperlink ref="F294" r:id="rId6" display="https://podminky.urs.cz/item/CS_URS_2025_02/741372032"/>
    <hyperlink ref="F302" r:id="rId7" display="https://podminky.urs.cz/item/CS_URS_2025_02/741372063"/>
    <hyperlink ref="F310" r:id="rId8" display="https://podminky.urs.cz/item/CS_URS_2025_02/741372112"/>
    <hyperlink ref="F324" r:id="rId9" display="https://podminky.urs.cz/item/CS_URS_2025_02/741372161"/>
    <hyperlink ref="F333" r:id="rId10" display="https://podminky.urs.cz/item/CS_URS_2025_02/210800411"/>
    <hyperlink ref="F349" r:id="rId11" display="https://podminky.urs.cz/item/CS_URS_2025_02/210800413"/>
    <hyperlink ref="F356" r:id="rId12" display="https://podminky.urs.cz/item/CS_URS_2025_02/210812011"/>
    <hyperlink ref="F372" r:id="rId13" display="https://podminky.urs.cz/item/CS_URS_2025_02/210812031"/>
    <hyperlink ref="F381" r:id="rId14" display="https://podminky.urs.cz/item/CS_URS_2025_02/210812033"/>
    <hyperlink ref="F388" r:id="rId15" display="https://podminky.urs.cz/item/CS_URS_2025_02/210812035"/>
    <hyperlink ref="F397" r:id="rId16" display="https://podminky.urs.cz/item/CS_URS_2025_02/210812051"/>
    <hyperlink ref="F405" r:id="rId17" display="https://podminky.urs.cz/item/CS_URS_2025_02/741122201"/>
    <hyperlink ref="F412" r:id="rId18" display="https://podminky.urs.cz/item/CS_URS_2025_02/742124001"/>
    <hyperlink ref="F422" r:id="rId19" display="https://podminky.urs.cz/item/CS_URS_2025_02/741112801"/>
    <hyperlink ref="F429" r:id="rId20" display="https://podminky.urs.cz/item/CS_URS_2025_02/741113811"/>
    <hyperlink ref="F436" r:id="rId21" display="https://podminky.urs.cz/item/CS_URS_2025_02/741113871"/>
    <hyperlink ref="F443" r:id="rId22" display="https://podminky.urs.cz/item/CS_URS_2025_02/741122851"/>
    <hyperlink ref="F450" r:id="rId23" display="https://podminky.urs.cz/item/CS_URS_2025_02/741122857"/>
    <hyperlink ref="F455" r:id="rId24" display="https://podminky.urs.cz/item/CS_URS_2025_02/741126811"/>
    <hyperlink ref="F460" r:id="rId25" display="https://podminky.urs.cz/item/CS_URS_2025_02/742121801"/>
    <hyperlink ref="F468" r:id="rId26" display="https://podminky.urs.cz/item/CS_URS_2025_02/742124801"/>
    <hyperlink ref="F475" r:id="rId27" display="https://podminky.urs.cz/item/CS_URS_2025_02/742340801"/>
    <hyperlink ref="F482" r:id="rId28" display="https://podminky.urs.cz/item/CS_URS_2025_02/742410801"/>
    <hyperlink ref="F489" r:id="rId29" display="https://podminky.urs.cz/item/CS_URS_2025_02/742222832"/>
    <hyperlink ref="F503" r:id="rId30" display="https://podminky.urs.cz/item/CS_URS_2025_02/741311815"/>
    <hyperlink ref="F516" r:id="rId31" display="https://podminky.urs.cz/item/CS_URS_2025_02/741311857"/>
    <hyperlink ref="F523" r:id="rId32" display="https://podminky.urs.cz/item/CS_URS_2025_02/741311865"/>
    <hyperlink ref="F530" r:id="rId33" display="https://podminky.urs.cz/item/CS_URS_2025_02/741311897"/>
    <hyperlink ref="F537" r:id="rId34" display="https://podminky.urs.cz/item/CS_URS_2025_02/741315825"/>
    <hyperlink ref="F548" r:id="rId35" display="https://podminky.urs.cz/item/CS_URS_2025_02/741110501"/>
    <hyperlink ref="F568" r:id="rId36" display="https://podminky.urs.cz/item/CS_URS_2025_02/741112051"/>
    <hyperlink ref="F576" r:id="rId37" display="https://podminky.urs.cz/item/CS_URS_2025_02/741112071"/>
    <hyperlink ref="F584" r:id="rId38" display="https://podminky.urs.cz/item/CS_URS_2025_02/741112072"/>
    <hyperlink ref="F592" r:id="rId39" display="https://podminky.urs.cz/item/CS_URS_2025_02/742110102"/>
    <hyperlink ref="F601" r:id="rId40" display="https://podminky.urs.cz/item/CS_URS_2025_02/742110104"/>
    <hyperlink ref="F629" r:id="rId41" display="https://podminky.urs.cz/item/CS_URS_2025_02/741310101"/>
    <hyperlink ref="F639" r:id="rId42" display="https://podminky.urs.cz/item/CS_URS_2025_02/741310104"/>
    <hyperlink ref="F649" r:id="rId43" display="https://podminky.urs.cz/item/CS_URS_2025_02/741310231"/>
    <hyperlink ref="F659" r:id="rId44" display="https://podminky.urs.cz/item/CS_URS_2025_02/741310122"/>
    <hyperlink ref="F669" r:id="rId45" display="https://podminky.urs.cz/item/CS_URS_2025_02/741310238"/>
    <hyperlink ref="F679" r:id="rId46" display="https://podminky.urs.cz/item/CS_URS_2025_02/741310126"/>
    <hyperlink ref="F689" r:id="rId47" display="https://podminky.urs.cz/item/CS_URS_2025_02/741310402"/>
    <hyperlink ref="F697" r:id="rId48" display="https://podminky.urs.cz/item/CS_URS_2025_02/741310111"/>
    <hyperlink ref="F707" r:id="rId49" display="https://podminky.urs.cz/item/CS_URS_2025_02/741310113"/>
    <hyperlink ref="F718" r:id="rId50" display="https://podminky.urs.cz/item/CS_URS_2025_02/741313002"/>
    <hyperlink ref="F727" r:id="rId51" display="https://podminky.urs.cz/item/CS_URS_2025_02/741313003"/>
    <hyperlink ref="F742" r:id="rId52" display="https://podminky.urs.cz/item/CS_URS_2025_02/725291680"/>
    <hyperlink ref="F750" r:id="rId53" display="https://podminky.urs.cz/item/CS_URS_2025_02/742330044"/>
    <hyperlink ref="F774" r:id="rId54" display="https://podminky.urs.cz/item/CS_URS_2025_02/742330051"/>
    <hyperlink ref="F781" r:id="rId55" display="https://podminky.urs.cz/item/CS_URS_2025_02/742330101"/>
    <hyperlink ref="F799" r:id="rId56" display="https://podminky.urs.cz/item/CS_URS_2025_02/742330034"/>
    <hyperlink ref="F813" r:id="rId57" display="https://podminky.urs.cz/item/CS_URS_2025_02/742330012"/>
    <hyperlink ref="F822" r:id="rId58" display="https://podminky.urs.cz/item/CS_URS_2025_02/742230804"/>
    <hyperlink ref="F829" r:id="rId59" display="https://podminky.urs.cz/item/CS_URS_2025_02/742230004"/>
    <hyperlink ref="F833" r:id="rId60" display="https://podminky.urs.cz/item/CS_URS_2025_02/998741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hidden="1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21"/>
      <c r="AT3" s="18" t="s">
        <v>84</v>
      </c>
    </row>
    <row r="4" hidden="1" s="1" customFormat="1" ht="24.96" customHeight="1">
      <c r="B4" s="21"/>
      <c r="D4" s="141" t="s">
        <v>108</v>
      </c>
      <c r="L4" s="21"/>
      <c r="M4" s="142" t="s">
        <v>10</v>
      </c>
      <c r="AT4" s="18" t="s">
        <v>4</v>
      </c>
    </row>
    <row r="5" hidden="1" s="1" customFormat="1" ht="6.96" customHeight="1">
      <c r="B5" s="21"/>
      <c r="L5" s="21"/>
    </row>
    <row r="6" hidden="1" s="1" customFormat="1" ht="12" customHeight="1">
      <c r="B6" s="21"/>
      <c r="D6" s="143" t="s">
        <v>16</v>
      </c>
      <c r="L6" s="21"/>
    </row>
    <row r="7" hidden="1" s="1" customFormat="1" ht="16.5" customHeight="1">
      <c r="B7" s="21"/>
      <c r="E7" s="144" t="str">
        <f>'Rekapitulace stavby'!K6</f>
        <v>OAHŠ HB Kyjovská - rekonstrukce elektroinstalace</v>
      </c>
      <c r="F7" s="143"/>
      <c r="G7" s="143"/>
      <c r="H7" s="143"/>
      <c r="L7" s="21"/>
    </row>
    <row r="8" hidden="1" s="1" customFormat="1" ht="12" customHeight="1">
      <c r="B8" s="21"/>
      <c r="D8" s="143" t="s">
        <v>109</v>
      </c>
      <c r="L8" s="21"/>
    </row>
    <row r="9" hidden="1" s="2" customFormat="1" ht="16.5" customHeight="1">
      <c r="A9" s="39"/>
      <c r="B9" s="45"/>
      <c r="C9" s="39"/>
      <c r="D9" s="39"/>
      <c r="E9" s="144" t="s">
        <v>1701</v>
      </c>
      <c r="F9" s="39"/>
      <c r="G9" s="39"/>
      <c r="H9" s="39"/>
      <c r="I9" s="39"/>
      <c r="J9" s="39"/>
      <c r="K9" s="39"/>
      <c r="L9" s="14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hidden="1" s="2" customFormat="1" ht="12" customHeight="1">
      <c r="A10" s="39"/>
      <c r="B10" s="45"/>
      <c r="C10" s="39"/>
      <c r="D10" s="143" t="s">
        <v>111</v>
      </c>
      <c r="E10" s="39"/>
      <c r="F10" s="39"/>
      <c r="G10" s="39"/>
      <c r="H10" s="39"/>
      <c r="I10" s="39"/>
      <c r="J10" s="39"/>
      <c r="K10" s="39"/>
      <c r="L10" s="14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hidden="1" s="2" customFormat="1" ht="30" customHeight="1">
      <c r="A11" s="39"/>
      <c r="B11" s="45"/>
      <c r="C11" s="39"/>
      <c r="D11" s="39"/>
      <c r="E11" s="146" t="s">
        <v>1800</v>
      </c>
      <c r="F11" s="39"/>
      <c r="G11" s="39"/>
      <c r="H11" s="39"/>
      <c r="I11" s="39"/>
      <c r="J11" s="39"/>
      <c r="K11" s="39"/>
      <c r="L11" s="14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hidden="1" s="2" customFormat="1">
      <c r="A12" s="39"/>
      <c r="B12" s="45"/>
      <c r="C12" s="39"/>
      <c r="D12" s="39"/>
      <c r="E12" s="39"/>
      <c r="F12" s="39"/>
      <c r="G12" s="39"/>
      <c r="H12" s="39"/>
      <c r="I12" s="39"/>
      <c r="J12" s="39"/>
      <c r="K12" s="39"/>
      <c r="L12" s="14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hidden="1" s="2" customFormat="1" ht="12" customHeight="1">
      <c r="A13" s="39"/>
      <c r="B13" s="45"/>
      <c r="C13" s="39"/>
      <c r="D13" s="143" t="s">
        <v>18</v>
      </c>
      <c r="E13" s="39"/>
      <c r="F13" s="134" t="s">
        <v>19</v>
      </c>
      <c r="G13" s="39"/>
      <c r="H13" s="39"/>
      <c r="I13" s="143" t="s">
        <v>20</v>
      </c>
      <c r="J13" s="134" t="s">
        <v>19</v>
      </c>
      <c r="K13" s="39"/>
      <c r="L13" s="14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hidden="1" s="2" customFormat="1" ht="12" customHeight="1">
      <c r="A14" s="39"/>
      <c r="B14" s="45"/>
      <c r="C14" s="39"/>
      <c r="D14" s="143" t="s">
        <v>21</v>
      </c>
      <c r="E14" s="39"/>
      <c r="F14" s="134" t="s">
        <v>22</v>
      </c>
      <c r="G14" s="39"/>
      <c r="H14" s="39"/>
      <c r="I14" s="143" t="s">
        <v>23</v>
      </c>
      <c r="J14" s="147" t="str">
        <f>'Rekapitulace stavby'!AN8</f>
        <v>17. 11. 2025</v>
      </c>
      <c r="K14" s="39"/>
      <c r="L14" s="14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hidden="1" s="2" customFormat="1" ht="10.8" customHeight="1">
      <c r="A15" s="39"/>
      <c r="B15" s="45"/>
      <c r="C15" s="39"/>
      <c r="D15" s="39"/>
      <c r="E15" s="39"/>
      <c r="F15" s="39"/>
      <c r="G15" s="39"/>
      <c r="H15" s="39"/>
      <c r="I15" s="39"/>
      <c r="J15" s="39"/>
      <c r="K15" s="39"/>
      <c r="L15" s="14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hidden="1" s="2" customFormat="1" ht="12" customHeight="1">
      <c r="A16" s="39"/>
      <c r="B16" s="45"/>
      <c r="C16" s="39"/>
      <c r="D16" s="143" t="s">
        <v>25</v>
      </c>
      <c r="E16" s="39"/>
      <c r="F16" s="39"/>
      <c r="G16" s="39"/>
      <c r="H16" s="39"/>
      <c r="I16" s="143" t="s">
        <v>26</v>
      </c>
      <c r="J16" s="134" t="str">
        <f>IF('Rekapitulace stavby'!AN10="","",'Rekapitulace stavby'!AN10)</f>
        <v>70890749</v>
      </c>
      <c r="K16" s="39"/>
      <c r="L16" s="14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hidden="1" s="2" customFormat="1" ht="18" customHeight="1">
      <c r="A17" s="39"/>
      <c r="B17" s="45"/>
      <c r="C17" s="39"/>
      <c r="D17" s="39"/>
      <c r="E17" s="134" t="str">
        <f>IF('Rekapitulace stavby'!E11="","",'Rekapitulace stavby'!E11)</f>
        <v>Kraj Vysočina</v>
      </c>
      <c r="F17" s="39"/>
      <c r="G17" s="39"/>
      <c r="H17" s="39"/>
      <c r="I17" s="143" t="s">
        <v>29</v>
      </c>
      <c r="J17" s="134" t="str">
        <f>IF('Rekapitulace stavby'!AN11="","",'Rekapitulace stavby'!AN11)</f>
        <v>CZ70890749</v>
      </c>
      <c r="K17" s="39"/>
      <c r="L17" s="14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hidden="1" s="2" customFormat="1" ht="6.96" customHeight="1">
      <c r="A18" s="39"/>
      <c r="B18" s="45"/>
      <c r="C18" s="39"/>
      <c r="D18" s="39"/>
      <c r="E18" s="39"/>
      <c r="F18" s="39"/>
      <c r="G18" s="39"/>
      <c r="H18" s="39"/>
      <c r="I18" s="39"/>
      <c r="J18" s="39"/>
      <c r="K18" s="39"/>
      <c r="L18" s="14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hidden="1" s="2" customFormat="1" ht="12" customHeight="1">
      <c r="A19" s="39"/>
      <c r="B19" s="45"/>
      <c r="C19" s="39"/>
      <c r="D19" s="143" t="s">
        <v>31</v>
      </c>
      <c r="E19" s="39"/>
      <c r="F19" s="39"/>
      <c r="G19" s="39"/>
      <c r="H19" s="39"/>
      <c r="I19" s="143" t="s">
        <v>26</v>
      </c>
      <c r="J19" s="34" t="str">
        <f>'Rekapitulace stavby'!AN13</f>
        <v>Vyplň údaj</v>
      </c>
      <c r="K19" s="39"/>
      <c r="L19" s="14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hidden="1" s="2" customFormat="1" ht="18" customHeight="1">
      <c r="A20" s="39"/>
      <c r="B20" s="45"/>
      <c r="C20" s="39"/>
      <c r="D20" s="39"/>
      <c r="E20" s="34" t="str">
        <f>'Rekapitulace stavby'!E14</f>
        <v>Vyplň údaj</v>
      </c>
      <c r="F20" s="134"/>
      <c r="G20" s="134"/>
      <c r="H20" s="134"/>
      <c r="I20" s="143" t="s">
        <v>29</v>
      </c>
      <c r="J20" s="34" t="str">
        <f>'Rekapitulace stavby'!AN14</f>
        <v>Vyplň údaj</v>
      </c>
      <c r="K20" s="39"/>
      <c r="L20" s="14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hidden="1" s="2" customFormat="1" ht="6.96" customHeight="1">
      <c r="A21" s="39"/>
      <c r="B21" s="45"/>
      <c r="C21" s="39"/>
      <c r="D21" s="39"/>
      <c r="E21" s="39"/>
      <c r="F21" s="39"/>
      <c r="G21" s="39"/>
      <c r="H21" s="39"/>
      <c r="I21" s="39"/>
      <c r="J21" s="39"/>
      <c r="K21" s="39"/>
      <c r="L21" s="14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hidden="1" s="2" customFormat="1" ht="12" customHeight="1">
      <c r="A22" s="39"/>
      <c r="B22" s="45"/>
      <c r="C22" s="39"/>
      <c r="D22" s="143" t="s">
        <v>33</v>
      </c>
      <c r="E22" s="39"/>
      <c r="F22" s="39"/>
      <c r="G22" s="39"/>
      <c r="H22" s="39"/>
      <c r="I22" s="143" t="s">
        <v>26</v>
      </c>
      <c r="J22" s="134" t="str">
        <f>IF('Rekapitulace stavby'!AN16="","",'Rekapitulace stavby'!AN16)</f>
        <v>27573524</v>
      </c>
      <c r="K22" s="39"/>
      <c r="L22" s="14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hidden="1" s="2" customFormat="1" ht="18" customHeight="1">
      <c r="A23" s="39"/>
      <c r="B23" s="45"/>
      <c r="C23" s="39"/>
      <c r="D23" s="39"/>
      <c r="E23" s="134" t="str">
        <f>IF('Rekapitulace stavby'!E17="","",'Rekapitulace stavby'!E17)</f>
        <v>premise, s.r.o.</v>
      </c>
      <c r="F23" s="39"/>
      <c r="G23" s="39"/>
      <c r="H23" s="39"/>
      <c r="I23" s="143" t="s">
        <v>29</v>
      </c>
      <c r="J23" s="134" t="str">
        <f>IF('Rekapitulace stavby'!AN17="","",'Rekapitulace stavby'!AN17)</f>
        <v>CZ27573524</v>
      </c>
      <c r="K23" s="39"/>
      <c r="L23" s="14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hidden="1" s="2" customFormat="1" ht="6.96" customHeight="1">
      <c r="A24" s="39"/>
      <c r="B24" s="45"/>
      <c r="C24" s="39"/>
      <c r="D24" s="39"/>
      <c r="E24" s="39"/>
      <c r="F24" s="39"/>
      <c r="G24" s="39"/>
      <c r="H24" s="39"/>
      <c r="I24" s="39"/>
      <c r="J24" s="39"/>
      <c r="K24" s="39"/>
      <c r="L24" s="14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hidden="1" s="2" customFormat="1" ht="12" customHeight="1">
      <c r="A25" s="39"/>
      <c r="B25" s="45"/>
      <c r="C25" s="39"/>
      <c r="D25" s="143" t="s">
        <v>38</v>
      </c>
      <c r="E25" s="39"/>
      <c r="F25" s="39"/>
      <c r="G25" s="39"/>
      <c r="H25" s="39"/>
      <c r="I25" s="143" t="s">
        <v>26</v>
      </c>
      <c r="J25" s="134" t="s">
        <v>34</v>
      </c>
      <c r="K25" s="39"/>
      <c r="L25" s="14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hidden="1" s="2" customFormat="1" ht="18" customHeight="1">
      <c r="A26" s="39"/>
      <c r="B26" s="45"/>
      <c r="C26" s="39"/>
      <c r="D26" s="39"/>
      <c r="E26" s="134" t="s">
        <v>35</v>
      </c>
      <c r="F26" s="39"/>
      <c r="G26" s="39"/>
      <c r="H26" s="39"/>
      <c r="I26" s="143" t="s">
        <v>29</v>
      </c>
      <c r="J26" s="134" t="s">
        <v>36</v>
      </c>
      <c r="K26" s="39"/>
      <c r="L26" s="14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hidden="1" s="2" customFormat="1" ht="6.96" customHeight="1">
      <c r="A27" s="39"/>
      <c r="B27" s="45"/>
      <c r="C27" s="39"/>
      <c r="D27" s="39"/>
      <c r="E27" s="39"/>
      <c r="F27" s="39"/>
      <c r="G27" s="39"/>
      <c r="H27" s="39"/>
      <c r="I27" s="39"/>
      <c r="J27" s="39"/>
      <c r="K27" s="39"/>
      <c r="L27" s="145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hidden="1" s="2" customFormat="1" ht="12" customHeight="1">
      <c r="A28" s="39"/>
      <c r="B28" s="45"/>
      <c r="C28" s="39"/>
      <c r="D28" s="143" t="s">
        <v>39</v>
      </c>
      <c r="E28" s="39"/>
      <c r="F28" s="39"/>
      <c r="G28" s="39"/>
      <c r="H28" s="39"/>
      <c r="I28" s="39"/>
      <c r="J28" s="39"/>
      <c r="K28" s="39"/>
      <c r="L28" s="14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hidden="1" s="8" customFormat="1" ht="16.5" customHeight="1">
      <c r="A29" s="148"/>
      <c r="B29" s="149"/>
      <c r="C29" s="148"/>
      <c r="D29" s="148"/>
      <c r="E29" s="150" t="s">
        <v>19</v>
      </c>
      <c r="F29" s="150"/>
      <c r="G29" s="150"/>
      <c r="H29" s="150"/>
      <c r="I29" s="148"/>
      <c r="J29" s="148"/>
      <c r="K29" s="148"/>
      <c r="L29" s="151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</row>
    <row r="30" hidden="1" s="2" customFormat="1" ht="6.96" customHeight="1">
      <c r="A30" s="39"/>
      <c r="B30" s="45"/>
      <c r="C30" s="39"/>
      <c r="D30" s="39"/>
      <c r="E30" s="39"/>
      <c r="F30" s="39"/>
      <c r="G30" s="39"/>
      <c r="H30" s="39"/>
      <c r="I30" s="39"/>
      <c r="J30" s="39"/>
      <c r="K30" s="39"/>
      <c r="L30" s="14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hidden="1" s="2" customFormat="1" ht="6.96" customHeight="1">
      <c r="A31" s="39"/>
      <c r="B31" s="45"/>
      <c r="C31" s="39"/>
      <c r="D31" s="152"/>
      <c r="E31" s="152"/>
      <c r="F31" s="152"/>
      <c r="G31" s="152"/>
      <c r="H31" s="152"/>
      <c r="I31" s="152"/>
      <c r="J31" s="152"/>
      <c r="K31" s="152"/>
      <c r="L31" s="14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hidden="1" s="2" customFormat="1" ht="25.44" customHeight="1">
      <c r="A32" s="39"/>
      <c r="B32" s="45"/>
      <c r="C32" s="39"/>
      <c r="D32" s="153" t="s">
        <v>41</v>
      </c>
      <c r="E32" s="39"/>
      <c r="F32" s="39"/>
      <c r="G32" s="39"/>
      <c r="H32" s="39"/>
      <c r="I32" s="39"/>
      <c r="J32" s="154">
        <f>ROUND(J99, 2)</f>
        <v>0</v>
      </c>
      <c r="K32" s="39"/>
      <c r="L32" s="14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6.96" customHeight="1">
      <c r="A33" s="39"/>
      <c r="B33" s="45"/>
      <c r="C33" s="39"/>
      <c r="D33" s="152"/>
      <c r="E33" s="152"/>
      <c r="F33" s="152"/>
      <c r="G33" s="152"/>
      <c r="H33" s="152"/>
      <c r="I33" s="152"/>
      <c r="J33" s="152"/>
      <c r="K33" s="152"/>
      <c r="L33" s="14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39"/>
      <c r="F34" s="155" t="s">
        <v>43</v>
      </c>
      <c r="G34" s="39"/>
      <c r="H34" s="39"/>
      <c r="I34" s="155" t="s">
        <v>42</v>
      </c>
      <c r="J34" s="155" t="s">
        <v>44</v>
      </c>
      <c r="K34" s="39"/>
      <c r="L34" s="14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156" t="s">
        <v>45</v>
      </c>
      <c r="E35" s="143" t="s">
        <v>46</v>
      </c>
      <c r="F35" s="157">
        <f>ROUND((SUM(BE99:BE713)),  2)</f>
        <v>0</v>
      </c>
      <c r="G35" s="39"/>
      <c r="H35" s="39"/>
      <c r="I35" s="158">
        <v>0.20999999999999999</v>
      </c>
      <c r="J35" s="157">
        <f>ROUND(((SUM(BE99:BE713))*I35),  2)</f>
        <v>0</v>
      </c>
      <c r="K35" s="39"/>
      <c r="L35" s="14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3" t="s">
        <v>47</v>
      </c>
      <c r="F36" s="157">
        <f>ROUND((SUM(BF99:BF713)),  2)</f>
        <v>0</v>
      </c>
      <c r="G36" s="39"/>
      <c r="H36" s="39"/>
      <c r="I36" s="158">
        <v>0.12</v>
      </c>
      <c r="J36" s="157">
        <f>ROUND(((SUM(BF99:BF713))*I36),  2)</f>
        <v>0</v>
      </c>
      <c r="K36" s="39"/>
      <c r="L36" s="14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3" t="s">
        <v>48</v>
      </c>
      <c r="F37" s="157">
        <f>ROUND((SUM(BG99:BG713)),  2)</f>
        <v>0</v>
      </c>
      <c r="G37" s="39"/>
      <c r="H37" s="39"/>
      <c r="I37" s="158">
        <v>0.20999999999999999</v>
      </c>
      <c r="J37" s="157">
        <f>0</f>
        <v>0</v>
      </c>
      <c r="K37" s="39"/>
      <c r="L37" s="14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hidden="1" s="2" customFormat="1" ht="14.4" customHeight="1">
      <c r="A38" s="39"/>
      <c r="B38" s="45"/>
      <c r="C38" s="39"/>
      <c r="D38" s="39"/>
      <c r="E38" s="143" t="s">
        <v>49</v>
      </c>
      <c r="F38" s="157">
        <f>ROUND((SUM(BH99:BH713)),  2)</f>
        <v>0</v>
      </c>
      <c r="G38" s="39"/>
      <c r="H38" s="39"/>
      <c r="I38" s="158">
        <v>0.12</v>
      </c>
      <c r="J38" s="157">
        <f>0</f>
        <v>0</v>
      </c>
      <c r="K38" s="39"/>
      <c r="L38" s="14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hidden="1" s="2" customFormat="1" ht="14.4" customHeight="1">
      <c r="A39" s="39"/>
      <c r="B39" s="45"/>
      <c r="C39" s="39"/>
      <c r="D39" s="39"/>
      <c r="E39" s="143" t="s">
        <v>50</v>
      </c>
      <c r="F39" s="157">
        <f>ROUND((SUM(BI99:BI713)),  2)</f>
        <v>0</v>
      </c>
      <c r="G39" s="39"/>
      <c r="H39" s="39"/>
      <c r="I39" s="158">
        <v>0</v>
      </c>
      <c r="J39" s="157">
        <f>0</f>
        <v>0</v>
      </c>
      <c r="K39" s="39"/>
      <c r="L39" s="14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hidden="1" s="2" customFormat="1" ht="6.96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14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hidden="1" s="2" customFormat="1" ht="25.44" customHeight="1">
      <c r="A41" s="39"/>
      <c r="B41" s="45"/>
      <c r="C41" s="159"/>
      <c r="D41" s="160" t="s">
        <v>51</v>
      </c>
      <c r="E41" s="161"/>
      <c r="F41" s="161"/>
      <c r="G41" s="162" t="s">
        <v>52</v>
      </c>
      <c r="H41" s="163" t="s">
        <v>53</v>
      </c>
      <c r="I41" s="161"/>
      <c r="J41" s="164">
        <f>SUM(J32:J39)</f>
        <v>0</v>
      </c>
      <c r="K41" s="165"/>
      <c r="L41" s="145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</row>
    <row r="42" hidden="1" s="2" customFormat="1" ht="14.4" customHeight="1">
      <c r="A42" s="39"/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45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hidden="1"/>
    <row r="44" hidden="1"/>
    <row r="45" hidden="1"/>
    <row r="46" s="2" customFormat="1" ht="6.96" customHeight="1">
      <c r="A46" s="39"/>
      <c r="B46" s="168"/>
      <c r="C46" s="169"/>
      <c r="D46" s="169"/>
      <c r="E46" s="169"/>
      <c r="F46" s="169"/>
      <c r="G46" s="169"/>
      <c r="H46" s="169"/>
      <c r="I46" s="169"/>
      <c r="J46" s="169"/>
      <c r="K46" s="169"/>
      <c r="L46" s="14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24.96" customHeight="1">
      <c r="A47" s="39"/>
      <c r="B47" s="40"/>
      <c r="C47" s="24" t="s">
        <v>113</v>
      </c>
      <c r="D47" s="41"/>
      <c r="E47" s="41"/>
      <c r="F47" s="41"/>
      <c r="G47" s="41"/>
      <c r="H47" s="41"/>
      <c r="I47" s="41"/>
      <c r="J47" s="41"/>
      <c r="K47" s="41"/>
      <c r="L47" s="14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14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16</v>
      </c>
      <c r="D49" s="41"/>
      <c r="E49" s="41"/>
      <c r="F49" s="41"/>
      <c r="G49" s="41"/>
      <c r="H49" s="41"/>
      <c r="I49" s="41"/>
      <c r="J49" s="41"/>
      <c r="K49" s="41"/>
      <c r="L49" s="14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170" t="str">
        <f>E7</f>
        <v>OAHŠ HB Kyjovská - rekonstrukce elektroinstalace</v>
      </c>
      <c r="F50" s="33"/>
      <c r="G50" s="33"/>
      <c r="H50" s="33"/>
      <c r="I50" s="41"/>
      <c r="J50" s="41"/>
      <c r="K50" s="41"/>
      <c r="L50" s="14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1" customFormat="1" ht="12" customHeight="1">
      <c r="B51" s="22"/>
      <c r="C51" s="33" t="s">
        <v>109</v>
      </c>
      <c r="D51" s="23"/>
      <c r="E51" s="23"/>
      <c r="F51" s="23"/>
      <c r="G51" s="23"/>
      <c r="H51" s="23"/>
      <c r="I51" s="23"/>
      <c r="J51" s="23"/>
      <c r="K51" s="23"/>
      <c r="L51" s="21"/>
    </row>
    <row r="52" s="2" customFormat="1" ht="16.5" customHeight="1">
      <c r="A52" s="39"/>
      <c r="B52" s="40"/>
      <c r="C52" s="41"/>
      <c r="D52" s="41"/>
      <c r="E52" s="170" t="s">
        <v>1701</v>
      </c>
      <c r="F52" s="41"/>
      <c r="G52" s="41"/>
      <c r="H52" s="41"/>
      <c r="I52" s="41"/>
      <c r="J52" s="41"/>
      <c r="K52" s="41"/>
      <c r="L52" s="14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12" customHeight="1">
      <c r="A53" s="39"/>
      <c r="B53" s="40"/>
      <c r="C53" s="33" t="s">
        <v>111</v>
      </c>
      <c r="D53" s="41"/>
      <c r="E53" s="41"/>
      <c r="F53" s="41"/>
      <c r="G53" s="41"/>
      <c r="H53" s="41"/>
      <c r="I53" s="41"/>
      <c r="J53" s="41"/>
      <c r="K53" s="41"/>
      <c r="L53" s="14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30" customHeight="1">
      <c r="A54" s="39"/>
      <c r="B54" s="40"/>
      <c r="C54" s="41"/>
      <c r="D54" s="41"/>
      <c r="E54" s="70" t="str">
        <f>E11</f>
        <v>1102508_2 - 3 - OAHŠ HB Kyjovská - stavební konstrukce - etapa 2</v>
      </c>
      <c r="F54" s="41"/>
      <c r="G54" s="41"/>
      <c r="H54" s="41"/>
      <c r="I54" s="41"/>
      <c r="J54" s="41"/>
      <c r="K54" s="41"/>
      <c r="L54" s="14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6.96" customHeight="1">
      <c r="A55" s="39"/>
      <c r="B55" s="40"/>
      <c r="C55" s="41"/>
      <c r="D55" s="41"/>
      <c r="E55" s="41"/>
      <c r="F55" s="41"/>
      <c r="G55" s="41"/>
      <c r="H55" s="41"/>
      <c r="I55" s="41"/>
      <c r="J55" s="41"/>
      <c r="K55" s="41"/>
      <c r="L55" s="14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2" customHeight="1">
      <c r="A56" s="39"/>
      <c r="B56" s="40"/>
      <c r="C56" s="33" t="s">
        <v>21</v>
      </c>
      <c r="D56" s="41"/>
      <c r="E56" s="41"/>
      <c r="F56" s="28" t="str">
        <f>F14</f>
        <v>Havlíčkův Brod</v>
      </c>
      <c r="G56" s="41"/>
      <c r="H56" s="41"/>
      <c r="I56" s="33" t="s">
        <v>23</v>
      </c>
      <c r="J56" s="73" t="str">
        <f>IF(J14="","",J14)</f>
        <v>17. 11. 2025</v>
      </c>
      <c r="K56" s="41"/>
      <c r="L56" s="14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6.96" customHeight="1">
      <c r="A57" s="39"/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14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5.15" customHeight="1">
      <c r="A58" s="39"/>
      <c r="B58" s="40"/>
      <c r="C58" s="33" t="s">
        <v>25</v>
      </c>
      <c r="D58" s="41"/>
      <c r="E58" s="41"/>
      <c r="F58" s="28" t="str">
        <f>E17</f>
        <v>Kraj Vysočina</v>
      </c>
      <c r="G58" s="41"/>
      <c r="H58" s="41"/>
      <c r="I58" s="33" t="s">
        <v>33</v>
      </c>
      <c r="J58" s="37" t="str">
        <f>E23</f>
        <v>premise, s.r.o.</v>
      </c>
      <c r="K58" s="41"/>
      <c r="L58" s="14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15.15" customHeight="1">
      <c r="A59" s="39"/>
      <c r="B59" s="40"/>
      <c r="C59" s="33" t="s">
        <v>31</v>
      </c>
      <c r="D59" s="41"/>
      <c r="E59" s="41"/>
      <c r="F59" s="28" t="str">
        <f>IF(E20="","",E20)</f>
        <v>Vyplň údaj</v>
      </c>
      <c r="G59" s="41"/>
      <c r="H59" s="41"/>
      <c r="I59" s="33" t="s">
        <v>38</v>
      </c>
      <c r="J59" s="37" t="str">
        <f>E26</f>
        <v>premise, s.r.o.</v>
      </c>
      <c r="K59" s="41"/>
      <c r="L59" s="14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</row>
    <row r="60" s="2" customFormat="1" ht="10.32" customHeight="1">
      <c r="A60" s="39"/>
      <c r="B60" s="40"/>
      <c r="C60" s="41"/>
      <c r="D60" s="41"/>
      <c r="E60" s="41"/>
      <c r="F60" s="41"/>
      <c r="G60" s="41"/>
      <c r="H60" s="41"/>
      <c r="I60" s="41"/>
      <c r="J60" s="41"/>
      <c r="K60" s="41"/>
      <c r="L60" s="145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</row>
    <row r="61" s="2" customFormat="1" ht="29.28" customHeight="1">
      <c r="A61" s="39"/>
      <c r="B61" s="40"/>
      <c r="C61" s="171" t="s">
        <v>114</v>
      </c>
      <c r="D61" s="172"/>
      <c r="E61" s="172"/>
      <c r="F61" s="172"/>
      <c r="G61" s="172"/>
      <c r="H61" s="172"/>
      <c r="I61" s="172"/>
      <c r="J61" s="173" t="s">
        <v>115</v>
      </c>
      <c r="K61" s="172"/>
      <c r="L61" s="145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 s="2" customFormat="1" ht="10.32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4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22.8" customHeight="1">
      <c r="A63" s="39"/>
      <c r="B63" s="40"/>
      <c r="C63" s="174" t="s">
        <v>73</v>
      </c>
      <c r="D63" s="41"/>
      <c r="E63" s="41"/>
      <c r="F63" s="41"/>
      <c r="G63" s="41"/>
      <c r="H63" s="41"/>
      <c r="I63" s="41"/>
      <c r="J63" s="103">
        <f>J99</f>
        <v>0</v>
      </c>
      <c r="K63" s="41"/>
      <c r="L63" s="14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U63" s="18" t="s">
        <v>116</v>
      </c>
    </row>
    <row r="64" s="9" customFormat="1" ht="24.96" customHeight="1">
      <c r="A64" s="9"/>
      <c r="B64" s="175"/>
      <c r="C64" s="176"/>
      <c r="D64" s="177" t="s">
        <v>1228</v>
      </c>
      <c r="E64" s="178"/>
      <c r="F64" s="178"/>
      <c r="G64" s="178"/>
      <c r="H64" s="178"/>
      <c r="I64" s="178"/>
      <c r="J64" s="179">
        <f>J100</f>
        <v>0</v>
      </c>
      <c r="K64" s="176"/>
      <c r="L64" s="180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1"/>
      <c r="C65" s="126"/>
      <c r="D65" s="182" t="s">
        <v>1229</v>
      </c>
      <c r="E65" s="183"/>
      <c r="F65" s="183"/>
      <c r="G65" s="183"/>
      <c r="H65" s="183"/>
      <c r="I65" s="183"/>
      <c r="J65" s="184">
        <f>J101</f>
        <v>0</v>
      </c>
      <c r="K65" s="126"/>
      <c r="L65" s="18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1"/>
      <c r="C66" s="126"/>
      <c r="D66" s="182" t="s">
        <v>1230</v>
      </c>
      <c r="E66" s="183"/>
      <c r="F66" s="183"/>
      <c r="G66" s="183"/>
      <c r="H66" s="183"/>
      <c r="I66" s="183"/>
      <c r="J66" s="184">
        <f>J129</f>
        <v>0</v>
      </c>
      <c r="K66" s="126"/>
      <c r="L66" s="18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1"/>
      <c r="C67" s="126"/>
      <c r="D67" s="182" t="s">
        <v>1231</v>
      </c>
      <c r="E67" s="183"/>
      <c r="F67" s="183"/>
      <c r="G67" s="183"/>
      <c r="H67" s="183"/>
      <c r="I67" s="183"/>
      <c r="J67" s="184">
        <f>J200</f>
        <v>0</v>
      </c>
      <c r="K67" s="126"/>
      <c r="L67" s="18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1"/>
      <c r="C68" s="126"/>
      <c r="D68" s="182" t="s">
        <v>1232</v>
      </c>
      <c r="E68" s="183"/>
      <c r="F68" s="183"/>
      <c r="G68" s="183"/>
      <c r="H68" s="183"/>
      <c r="I68" s="183"/>
      <c r="J68" s="184">
        <f>J239</f>
        <v>0</v>
      </c>
      <c r="K68" s="126"/>
      <c r="L68" s="18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1"/>
      <c r="C69" s="126"/>
      <c r="D69" s="182" t="s">
        <v>1233</v>
      </c>
      <c r="E69" s="183"/>
      <c r="F69" s="183"/>
      <c r="G69" s="183"/>
      <c r="H69" s="183"/>
      <c r="I69" s="183"/>
      <c r="J69" s="184">
        <f>J262</f>
        <v>0</v>
      </c>
      <c r="K69" s="126"/>
      <c r="L69" s="18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5"/>
      <c r="C70" s="176"/>
      <c r="D70" s="177" t="s">
        <v>210</v>
      </c>
      <c r="E70" s="178"/>
      <c r="F70" s="178"/>
      <c r="G70" s="178"/>
      <c r="H70" s="178"/>
      <c r="I70" s="178"/>
      <c r="J70" s="179">
        <f>J265</f>
        <v>0</v>
      </c>
      <c r="K70" s="176"/>
      <c r="L70" s="180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1"/>
      <c r="C71" s="126"/>
      <c r="D71" s="182" t="s">
        <v>1801</v>
      </c>
      <c r="E71" s="183"/>
      <c r="F71" s="183"/>
      <c r="G71" s="183"/>
      <c r="H71" s="183"/>
      <c r="I71" s="183"/>
      <c r="J71" s="184">
        <f>J266</f>
        <v>0</v>
      </c>
      <c r="K71" s="126"/>
      <c r="L71" s="185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1"/>
      <c r="C72" s="126"/>
      <c r="D72" s="182" t="s">
        <v>1234</v>
      </c>
      <c r="E72" s="183"/>
      <c r="F72" s="183"/>
      <c r="G72" s="183"/>
      <c r="H72" s="183"/>
      <c r="I72" s="183"/>
      <c r="J72" s="184">
        <f>J285</f>
        <v>0</v>
      </c>
      <c r="K72" s="126"/>
      <c r="L72" s="18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1"/>
      <c r="C73" s="126"/>
      <c r="D73" s="182" t="s">
        <v>1802</v>
      </c>
      <c r="E73" s="183"/>
      <c r="F73" s="183"/>
      <c r="G73" s="183"/>
      <c r="H73" s="183"/>
      <c r="I73" s="183"/>
      <c r="J73" s="184">
        <f>J289</f>
        <v>0</v>
      </c>
      <c r="K73" s="126"/>
      <c r="L73" s="18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1"/>
      <c r="C74" s="126"/>
      <c r="D74" s="182" t="s">
        <v>1235</v>
      </c>
      <c r="E74" s="183"/>
      <c r="F74" s="183"/>
      <c r="G74" s="183"/>
      <c r="H74" s="183"/>
      <c r="I74" s="183"/>
      <c r="J74" s="184">
        <f>J299</f>
        <v>0</v>
      </c>
      <c r="K74" s="126"/>
      <c r="L74" s="18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1"/>
      <c r="C75" s="126"/>
      <c r="D75" s="182" t="s">
        <v>1236</v>
      </c>
      <c r="E75" s="183"/>
      <c r="F75" s="183"/>
      <c r="G75" s="183"/>
      <c r="H75" s="183"/>
      <c r="I75" s="183"/>
      <c r="J75" s="184">
        <f>J382</f>
        <v>0</v>
      </c>
      <c r="K75" s="126"/>
      <c r="L75" s="18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1"/>
      <c r="C76" s="126"/>
      <c r="D76" s="182" t="s">
        <v>1237</v>
      </c>
      <c r="E76" s="183"/>
      <c r="F76" s="183"/>
      <c r="G76" s="183"/>
      <c r="H76" s="183"/>
      <c r="I76" s="183"/>
      <c r="J76" s="184">
        <f>J413</f>
        <v>0</v>
      </c>
      <c r="K76" s="126"/>
      <c r="L76" s="18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1"/>
      <c r="C77" s="126"/>
      <c r="D77" s="182" t="s">
        <v>1238</v>
      </c>
      <c r="E77" s="183"/>
      <c r="F77" s="183"/>
      <c r="G77" s="183"/>
      <c r="H77" s="183"/>
      <c r="I77" s="183"/>
      <c r="J77" s="184">
        <f>J495</f>
        <v>0</v>
      </c>
      <c r="K77" s="126"/>
      <c r="L77" s="18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4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60"/>
      <c r="C79" s="61"/>
      <c r="D79" s="61"/>
      <c r="E79" s="61"/>
      <c r="F79" s="61"/>
      <c r="G79" s="61"/>
      <c r="H79" s="61"/>
      <c r="I79" s="61"/>
      <c r="J79" s="61"/>
      <c r="K79" s="61"/>
      <c r="L79" s="14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14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121</v>
      </c>
      <c r="D84" s="41"/>
      <c r="E84" s="41"/>
      <c r="F84" s="41"/>
      <c r="G84" s="41"/>
      <c r="H84" s="41"/>
      <c r="I84" s="41"/>
      <c r="J84" s="41"/>
      <c r="K84" s="41"/>
      <c r="L84" s="14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4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16</v>
      </c>
      <c r="D86" s="41"/>
      <c r="E86" s="41"/>
      <c r="F86" s="41"/>
      <c r="G86" s="41"/>
      <c r="H86" s="41"/>
      <c r="I86" s="41"/>
      <c r="J86" s="41"/>
      <c r="K86" s="41"/>
      <c r="L86" s="14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170" t="str">
        <f>E7</f>
        <v>OAHŠ HB Kyjovská - rekonstrukce elektroinstalace</v>
      </c>
      <c r="F87" s="33"/>
      <c r="G87" s="33"/>
      <c r="H87" s="33"/>
      <c r="I87" s="41"/>
      <c r="J87" s="41"/>
      <c r="K87" s="41"/>
      <c r="L87" s="14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1" customFormat="1" ht="12" customHeight="1">
      <c r="B88" s="22"/>
      <c r="C88" s="33" t="s">
        <v>109</v>
      </c>
      <c r="D88" s="23"/>
      <c r="E88" s="23"/>
      <c r="F88" s="23"/>
      <c r="G88" s="23"/>
      <c r="H88" s="23"/>
      <c r="I88" s="23"/>
      <c r="J88" s="23"/>
      <c r="K88" s="23"/>
      <c r="L88" s="21"/>
    </row>
    <row r="89" s="2" customFormat="1" ht="16.5" customHeight="1">
      <c r="A89" s="39"/>
      <c r="B89" s="40"/>
      <c r="C89" s="41"/>
      <c r="D89" s="41"/>
      <c r="E89" s="170" t="s">
        <v>1701</v>
      </c>
      <c r="F89" s="41"/>
      <c r="G89" s="41"/>
      <c r="H89" s="41"/>
      <c r="I89" s="41"/>
      <c r="J89" s="41"/>
      <c r="K89" s="41"/>
      <c r="L89" s="14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2" customHeight="1">
      <c r="A90" s="39"/>
      <c r="B90" s="40"/>
      <c r="C90" s="33" t="s">
        <v>111</v>
      </c>
      <c r="D90" s="41"/>
      <c r="E90" s="41"/>
      <c r="F90" s="41"/>
      <c r="G90" s="41"/>
      <c r="H90" s="41"/>
      <c r="I90" s="41"/>
      <c r="J90" s="41"/>
      <c r="K90" s="41"/>
      <c r="L90" s="14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30" customHeight="1">
      <c r="A91" s="39"/>
      <c r="B91" s="40"/>
      <c r="C91" s="41"/>
      <c r="D91" s="41"/>
      <c r="E91" s="70" t="str">
        <f>E11</f>
        <v>1102508_2 - 3 - OAHŠ HB Kyjovská - stavební konstrukce - etapa 2</v>
      </c>
      <c r="F91" s="41"/>
      <c r="G91" s="41"/>
      <c r="H91" s="41"/>
      <c r="I91" s="41"/>
      <c r="J91" s="41"/>
      <c r="K91" s="41"/>
      <c r="L91" s="14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4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21</v>
      </c>
      <c r="D93" s="41"/>
      <c r="E93" s="41"/>
      <c r="F93" s="28" t="str">
        <f>F14</f>
        <v>Havlíčkův Brod</v>
      </c>
      <c r="G93" s="41"/>
      <c r="H93" s="41"/>
      <c r="I93" s="33" t="s">
        <v>23</v>
      </c>
      <c r="J93" s="73" t="str">
        <f>IF(J14="","",J14)</f>
        <v>17. 11. 2025</v>
      </c>
      <c r="K93" s="41"/>
      <c r="L93" s="14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6.96" customHeight="1">
      <c r="A94" s="39"/>
      <c r="B94" s="40"/>
      <c r="C94" s="41"/>
      <c r="D94" s="41"/>
      <c r="E94" s="41"/>
      <c r="F94" s="41"/>
      <c r="G94" s="41"/>
      <c r="H94" s="41"/>
      <c r="I94" s="41"/>
      <c r="J94" s="41"/>
      <c r="K94" s="41"/>
      <c r="L94" s="14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5.15" customHeight="1">
      <c r="A95" s="39"/>
      <c r="B95" s="40"/>
      <c r="C95" s="33" t="s">
        <v>25</v>
      </c>
      <c r="D95" s="41"/>
      <c r="E95" s="41"/>
      <c r="F95" s="28" t="str">
        <f>E17</f>
        <v>Kraj Vysočina</v>
      </c>
      <c r="G95" s="41"/>
      <c r="H95" s="41"/>
      <c r="I95" s="33" t="s">
        <v>33</v>
      </c>
      <c r="J95" s="37" t="str">
        <f>E23</f>
        <v>premise, s.r.o.</v>
      </c>
      <c r="K95" s="41"/>
      <c r="L95" s="14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5.15" customHeight="1">
      <c r="A96" s="39"/>
      <c r="B96" s="40"/>
      <c r="C96" s="33" t="s">
        <v>31</v>
      </c>
      <c r="D96" s="41"/>
      <c r="E96" s="41"/>
      <c r="F96" s="28" t="str">
        <f>IF(E20="","",E20)</f>
        <v>Vyplň údaj</v>
      </c>
      <c r="G96" s="41"/>
      <c r="H96" s="41"/>
      <c r="I96" s="33" t="s">
        <v>38</v>
      </c>
      <c r="J96" s="37" t="str">
        <f>E26</f>
        <v>premise, s.r.o.</v>
      </c>
      <c r="K96" s="41"/>
      <c r="L96" s="14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10.32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4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11" customFormat="1" ht="29.28" customHeight="1">
      <c r="A98" s="186"/>
      <c r="B98" s="187"/>
      <c r="C98" s="188" t="s">
        <v>122</v>
      </c>
      <c r="D98" s="189" t="s">
        <v>60</v>
      </c>
      <c r="E98" s="189" t="s">
        <v>56</v>
      </c>
      <c r="F98" s="189" t="s">
        <v>57</v>
      </c>
      <c r="G98" s="189" t="s">
        <v>123</v>
      </c>
      <c r="H98" s="189" t="s">
        <v>124</v>
      </c>
      <c r="I98" s="189" t="s">
        <v>125</v>
      </c>
      <c r="J98" s="189" t="s">
        <v>115</v>
      </c>
      <c r="K98" s="190" t="s">
        <v>126</v>
      </c>
      <c r="L98" s="191"/>
      <c r="M98" s="93" t="s">
        <v>19</v>
      </c>
      <c r="N98" s="94" t="s">
        <v>45</v>
      </c>
      <c r="O98" s="94" t="s">
        <v>127</v>
      </c>
      <c r="P98" s="94" t="s">
        <v>128</v>
      </c>
      <c r="Q98" s="94" t="s">
        <v>129</v>
      </c>
      <c r="R98" s="94" t="s">
        <v>130</v>
      </c>
      <c r="S98" s="94" t="s">
        <v>131</v>
      </c>
      <c r="T98" s="95" t="s">
        <v>132</v>
      </c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</row>
    <row r="99" s="2" customFormat="1" ht="22.8" customHeight="1">
      <c r="A99" s="39"/>
      <c r="B99" s="40"/>
      <c r="C99" s="100" t="s">
        <v>133</v>
      </c>
      <c r="D99" s="41"/>
      <c r="E99" s="41"/>
      <c r="F99" s="41"/>
      <c r="G99" s="41"/>
      <c r="H99" s="41"/>
      <c r="I99" s="41"/>
      <c r="J99" s="192">
        <f>BK99</f>
        <v>0</v>
      </c>
      <c r="K99" s="41"/>
      <c r="L99" s="45"/>
      <c r="M99" s="96"/>
      <c r="N99" s="193"/>
      <c r="O99" s="97"/>
      <c r="P99" s="194">
        <f>P100+P265</f>
        <v>0</v>
      </c>
      <c r="Q99" s="97"/>
      <c r="R99" s="194">
        <f>R100+R265</f>
        <v>58.053233000000006</v>
      </c>
      <c r="S99" s="97"/>
      <c r="T99" s="195">
        <f>T100+T265</f>
        <v>9.5031506600000011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74</v>
      </c>
      <c r="AU99" s="18" t="s">
        <v>116</v>
      </c>
      <c r="BK99" s="196">
        <f>BK100+BK265</f>
        <v>0</v>
      </c>
    </row>
    <row r="100" s="12" customFormat="1" ht="25.92" customHeight="1">
      <c r="A100" s="12"/>
      <c r="B100" s="197"/>
      <c r="C100" s="198"/>
      <c r="D100" s="199" t="s">
        <v>74</v>
      </c>
      <c r="E100" s="200" t="s">
        <v>1239</v>
      </c>
      <c r="F100" s="200" t="s">
        <v>1240</v>
      </c>
      <c r="G100" s="198"/>
      <c r="H100" s="198"/>
      <c r="I100" s="201"/>
      <c r="J100" s="202">
        <f>BK100</f>
        <v>0</v>
      </c>
      <c r="K100" s="198"/>
      <c r="L100" s="203"/>
      <c r="M100" s="204"/>
      <c r="N100" s="205"/>
      <c r="O100" s="205"/>
      <c r="P100" s="206">
        <f>P101+P129+P200+P239+P262</f>
        <v>0</v>
      </c>
      <c r="Q100" s="205"/>
      <c r="R100" s="206">
        <f>R101+R129+R200+R239+R262</f>
        <v>49.34060934</v>
      </c>
      <c r="S100" s="205"/>
      <c r="T100" s="207">
        <f>T101+T129+T200+T239+T262</f>
        <v>0.073453400000000002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08" t="s">
        <v>82</v>
      </c>
      <c r="AT100" s="209" t="s">
        <v>74</v>
      </c>
      <c r="AU100" s="209" t="s">
        <v>75</v>
      </c>
      <c r="AY100" s="208" t="s">
        <v>137</v>
      </c>
      <c r="BK100" s="210">
        <f>BK101+BK129+BK200+BK239+BK262</f>
        <v>0</v>
      </c>
    </row>
    <row r="101" s="12" customFormat="1" ht="22.8" customHeight="1">
      <c r="A101" s="12"/>
      <c r="B101" s="197"/>
      <c r="C101" s="198"/>
      <c r="D101" s="199" t="s">
        <v>74</v>
      </c>
      <c r="E101" s="211" t="s">
        <v>151</v>
      </c>
      <c r="F101" s="211" t="s">
        <v>1241</v>
      </c>
      <c r="G101" s="198"/>
      <c r="H101" s="198"/>
      <c r="I101" s="201"/>
      <c r="J101" s="212">
        <f>BK101</f>
        <v>0</v>
      </c>
      <c r="K101" s="198"/>
      <c r="L101" s="203"/>
      <c r="M101" s="204"/>
      <c r="N101" s="205"/>
      <c r="O101" s="205"/>
      <c r="P101" s="206">
        <f>SUM(P102:P128)</f>
        <v>0</v>
      </c>
      <c r="Q101" s="205"/>
      <c r="R101" s="206">
        <f>SUM(R102:R128)</f>
        <v>0.51148460000000007</v>
      </c>
      <c r="S101" s="205"/>
      <c r="T101" s="207">
        <f>SUM(T102:T128)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8" t="s">
        <v>82</v>
      </c>
      <c r="AT101" s="209" t="s">
        <v>74</v>
      </c>
      <c r="AU101" s="209" t="s">
        <v>82</v>
      </c>
      <c r="AY101" s="208" t="s">
        <v>137</v>
      </c>
      <c r="BK101" s="210">
        <f>SUM(BK102:BK128)</f>
        <v>0</v>
      </c>
    </row>
    <row r="102" s="2" customFormat="1" ht="37.8" customHeight="1">
      <c r="A102" s="39"/>
      <c r="B102" s="40"/>
      <c r="C102" s="213" t="s">
        <v>82</v>
      </c>
      <c r="D102" s="213" t="s">
        <v>140</v>
      </c>
      <c r="E102" s="214" t="s">
        <v>1242</v>
      </c>
      <c r="F102" s="215" t="s">
        <v>1243</v>
      </c>
      <c r="G102" s="216" t="s">
        <v>1244</v>
      </c>
      <c r="H102" s="217">
        <v>8.2550000000000008</v>
      </c>
      <c r="I102" s="218"/>
      <c r="J102" s="219">
        <f>ROUND(I102*H102,2)</f>
        <v>0</v>
      </c>
      <c r="K102" s="215" t="s">
        <v>282</v>
      </c>
      <c r="L102" s="45"/>
      <c r="M102" s="220" t="s">
        <v>19</v>
      </c>
      <c r="N102" s="221" t="s">
        <v>46</v>
      </c>
      <c r="O102" s="85"/>
      <c r="P102" s="222">
        <f>O102*H102</f>
        <v>0</v>
      </c>
      <c r="Q102" s="222">
        <v>0.061719999999999997</v>
      </c>
      <c r="R102" s="222">
        <f>Q102*H102</f>
        <v>0.50949860000000002</v>
      </c>
      <c r="S102" s="222">
        <v>0</v>
      </c>
      <c r="T102" s="223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24" t="s">
        <v>155</v>
      </c>
      <c r="AT102" s="224" t="s">
        <v>140</v>
      </c>
      <c r="AU102" s="224" t="s">
        <v>84</v>
      </c>
      <c r="AY102" s="18" t="s">
        <v>137</v>
      </c>
      <c r="BE102" s="225">
        <f>IF(N102="základní",J102,0)</f>
        <v>0</v>
      </c>
      <c r="BF102" s="225">
        <f>IF(N102="snížená",J102,0)</f>
        <v>0</v>
      </c>
      <c r="BG102" s="225">
        <f>IF(N102="zákl. přenesená",J102,0)</f>
        <v>0</v>
      </c>
      <c r="BH102" s="225">
        <f>IF(N102="sníž. přenesená",J102,0)</f>
        <v>0</v>
      </c>
      <c r="BI102" s="225">
        <f>IF(N102="nulová",J102,0)</f>
        <v>0</v>
      </c>
      <c r="BJ102" s="18" t="s">
        <v>82</v>
      </c>
      <c r="BK102" s="225">
        <f>ROUND(I102*H102,2)</f>
        <v>0</v>
      </c>
      <c r="BL102" s="18" t="s">
        <v>155</v>
      </c>
      <c r="BM102" s="224" t="s">
        <v>1803</v>
      </c>
    </row>
    <row r="103" s="2" customFormat="1">
      <c r="A103" s="39"/>
      <c r="B103" s="40"/>
      <c r="C103" s="41"/>
      <c r="D103" s="268" t="s">
        <v>284</v>
      </c>
      <c r="E103" s="41"/>
      <c r="F103" s="269" t="s">
        <v>1246</v>
      </c>
      <c r="G103" s="41"/>
      <c r="H103" s="41"/>
      <c r="I103" s="228"/>
      <c r="J103" s="41"/>
      <c r="K103" s="41"/>
      <c r="L103" s="45"/>
      <c r="M103" s="229"/>
      <c r="N103" s="230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284</v>
      </c>
      <c r="AU103" s="18" t="s">
        <v>84</v>
      </c>
    </row>
    <row r="104" s="13" customFormat="1">
      <c r="A104" s="13"/>
      <c r="B104" s="236"/>
      <c r="C104" s="237"/>
      <c r="D104" s="226" t="s">
        <v>228</v>
      </c>
      <c r="E104" s="238" t="s">
        <v>19</v>
      </c>
      <c r="F104" s="239" t="s">
        <v>1474</v>
      </c>
      <c r="G104" s="237"/>
      <c r="H104" s="238" t="s">
        <v>19</v>
      </c>
      <c r="I104" s="240"/>
      <c r="J104" s="237"/>
      <c r="K104" s="237"/>
      <c r="L104" s="241"/>
      <c r="M104" s="242"/>
      <c r="N104" s="243"/>
      <c r="O104" s="243"/>
      <c r="P104" s="243"/>
      <c r="Q104" s="243"/>
      <c r="R104" s="243"/>
      <c r="S104" s="243"/>
      <c r="T104" s="24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45" t="s">
        <v>228</v>
      </c>
      <c r="AU104" s="245" t="s">
        <v>84</v>
      </c>
      <c r="AV104" s="13" t="s">
        <v>82</v>
      </c>
      <c r="AW104" s="13" t="s">
        <v>37</v>
      </c>
      <c r="AX104" s="13" t="s">
        <v>75</v>
      </c>
      <c r="AY104" s="245" t="s">
        <v>137</v>
      </c>
    </row>
    <row r="105" s="13" customFormat="1">
      <c r="A105" s="13"/>
      <c r="B105" s="236"/>
      <c r="C105" s="237"/>
      <c r="D105" s="226" t="s">
        <v>228</v>
      </c>
      <c r="E105" s="238" t="s">
        <v>19</v>
      </c>
      <c r="F105" s="239" t="s">
        <v>1804</v>
      </c>
      <c r="G105" s="237"/>
      <c r="H105" s="238" t="s">
        <v>19</v>
      </c>
      <c r="I105" s="240"/>
      <c r="J105" s="237"/>
      <c r="K105" s="237"/>
      <c r="L105" s="241"/>
      <c r="M105" s="242"/>
      <c r="N105" s="243"/>
      <c r="O105" s="243"/>
      <c r="P105" s="243"/>
      <c r="Q105" s="243"/>
      <c r="R105" s="243"/>
      <c r="S105" s="243"/>
      <c r="T105" s="24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5" t="s">
        <v>228</v>
      </c>
      <c r="AU105" s="245" t="s">
        <v>84</v>
      </c>
      <c r="AV105" s="13" t="s">
        <v>82</v>
      </c>
      <c r="AW105" s="13" t="s">
        <v>37</v>
      </c>
      <c r="AX105" s="13" t="s">
        <v>75</v>
      </c>
      <c r="AY105" s="245" t="s">
        <v>137</v>
      </c>
    </row>
    <row r="106" s="14" customFormat="1">
      <c r="A106" s="14"/>
      <c r="B106" s="246"/>
      <c r="C106" s="247"/>
      <c r="D106" s="226" t="s">
        <v>228</v>
      </c>
      <c r="E106" s="248" t="s">
        <v>19</v>
      </c>
      <c r="F106" s="249" t="s">
        <v>1805</v>
      </c>
      <c r="G106" s="247"/>
      <c r="H106" s="250">
        <v>4.0300000000000002</v>
      </c>
      <c r="I106" s="251"/>
      <c r="J106" s="247"/>
      <c r="K106" s="247"/>
      <c r="L106" s="252"/>
      <c r="M106" s="253"/>
      <c r="N106" s="254"/>
      <c r="O106" s="254"/>
      <c r="P106" s="254"/>
      <c r="Q106" s="254"/>
      <c r="R106" s="254"/>
      <c r="S106" s="254"/>
      <c r="T106" s="25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6" t="s">
        <v>228</v>
      </c>
      <c r="AU106" s="256" t="s">
        <v>84</v>
      </c>
      <c r="AV106" s="14" t="s">
        <v>84</v>
      </c>
      <c r="AW106" s="14" t="s">
        <v>37</v>
      </c>
      <c r="AX106" s="14" t="s">
        <v>75</v>
      </c>
      <c r="AY106" s="256" t="s">
        <v>137</v>
      </c>
    </row>
    <row r="107" s="13" customFormat="1">
      <c r="A107" s="13"/>
      <c r="B107" s="236"/>
      <c r="C107" s="237"/>
      <c r="D107" s="226" t="s">
        <v>228</v>
      </c>
      <c r="E107" s="238" t="s">
        <v>19</v>
      </c>
      <c r="F107" s="239" t="s">
        <v>1488</v>
      </c>
      <c r="G107" s="237"/>
      <c r="H107" s="238" t="s">
        <v>19</v>
      </c>
      <c r="I107" s="240"/>
      <c r="J107" s="237"/>
      <c r="K107" s="237"/>
      <c r="L107" s="241"/>
      <c r="M107" s="242"/>
      <c r="N107" s="243"/>
      <c r="O107" s="243"/>
      <c r="P107" s="243"/>
      <c r="Q107" s="243"/>
      <c r="R107" s="243"/>
      <c r="S107" s="243"/>
      <c r="T107" s="24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45" t="s">
        <v>228</v>
      </c>
      <c r="AU107" s="245" t="s">
        <v>84</v>
      </c>
      <c r="AV107" s="13" t="s">
        <v>82</v>
      </c>
      <c r="AW107" s="13" t="s">
        <v>37</v>
      </c>
      <c r="AX107" s="13" t="s">
        <v>75</v>
      </c>
      <c r="AY107" s="245" t="s">
        <v>137</v>
      </c>
    </row>
    <row r="108" s="13" customFormat="1">
      <c r="A108" s="13"/>
      <c r="B108" s="236"/>
      <c r="C108" s="237"/>
      <c r="D108" s="226" t="s">
        <v>228</v>
      </c>
      <c r="E108" s="238" t="s">
        <v>19</v>
      </c>
      <c r="F108" s="239" t="s">
        <v>1489</v>
      </c>
      <c r="G108" s="237"/>
      <c r="H108" s="238" t="s">
        <v>19</v>
      </c>
      <c r="I108" s="240"/>
      <c r="J108" s="237"/>
      <c r="K108" s="237"/>
      <c r="L108" s="241"/>
      <c r="M108" s="242"/>
      <c r="N108" s="243"/>
      <c r="O108" s="243"/>
      <c r="P108" s="243"/>
      <c r="Q108" s="243"/>
      <c r="R108" s="243"/>
      <c r="S108" s="243"/>
      <c r="T108" s="24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5" t="s">
        <v>228</v>
      </c>
      <c r="AU108" s="245" t="s">
        <v>84</v>
      </c>
      <c r="AV108" s="13" t="s">
        <v>82</v>
      </c>
      <c r="AW108" s="13" t="s">
        <v>37</v>
      </c>
      <c r="AX108" s="13" t="s">
        <v>75</v>
      </c>
      <c r="AY108" s="245" t="s">
        <v>137</v>
      </c>
    </row>
    <row r="109" s="14" customFormat="1">
      <c r="A109" s="14"/>
      <c r="B109" s="246"/>
      <c r="C109" s="247"/>
      <c r="D109" s="226" t="s">
        <v>228</v>
      </c>
      <c r="E109" s="248" t="s">
        <v>19</v>
      </c>
      <c r="F109" s="249" t="s">
        <v>1806</v>
      </c>
      <c r="G109" s="247"/>
      <c r="H109" s="250">
        <v>4.2249999999999996</v>
      </c>
      <c r="I109" s="251"/>
      <c r="J109" s="247"/>
      <c r="K109" s="247"/>
      <c r="L109" s="252"/>
      <c r="M109" s="253"/>
      <c r="N109" s="254"/>
      <c r="O109" s="254"/>
      <c r="P109" s="254"/>
      <c r="Q109" s="254"/>
      <c r="R109" s="254"/>
      <c r="S109" s="254"/>
      <c r="T109" s="25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6" t="s">
        <v>228</v>
      </c>
      <c r="AU109" s="256" t="s">
        <v>84</v>
      </c>
      <c r="AV109" s="14" t="s">
        <v>84</v>
      </c>
      <c r="AW109" s="14" t="s">
        <v>37</v>
      </c>
      <c r="AX109" s="14" t="s">
        <v>75</v>
      </c>
      <c r="AY109" s="256" t="s">
        <v>137</v>
      </c>
    </row>
    <row r="110" s="15" customFormat="1">
      <c r="A110" s="15"/>
      <c r="B110" s="257"/>
      <c r="C110" s="258"/>
      <c r="D110" s="226" t="s">
        <v>228</v>
      </c>
      <c r="E110" s="259" t="s">
        <v>19</v>
      </c>
      <c r="F110" s="260" t="s">
        <v>237</v>
      </c>
      <c r="G110" s="258"/>
      <c r="H110" s="261">
        <v>8.2550000000000008</v>
      </c>
      <c r="I110" s="262"/>
      <c r="J110" s="258"/>
      <c r="K110" s="258"/>
      <c r="L110" s="263"/>
      <c r="M110" s="264"/>
      <c r="N110" s="265"/>
      <c r="O110" s="265"/>
      <c r="P110" s="265"/>
      <c r="Q110" s="265"/>
      <c r="R110" s="265"/>
      <c r="S110" s="265"/>
      <c r="T110" s="266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7" t="s">
        <v>228</v>
      </c>
      <c r="AU110" s="267" t="s">
        <v>84</v>
      </c>
      <c r="AV110" s="15" t="s">
        <v>155</v>
      </c>
      <c r="AW110" s="15" t="s">
        <v>37</v>
      </c>
      <c r="AX110" s="15" t="s">
        <v>82</v>
      </c>
      <c r="AY110" s="267" t="s">
        <v>137</v>
      </c>
    </row>
    <row r="111" s="2" customFormat="1" ht="24.15" customHeight="1">
      <c r="A111" s="39"/>
      <c r="B111" s="40"/>
      <c r="C111" s="213" t="s">
        <v>84</v>
      </c>
      <c r="D111" s="213" t="s">
        <v>140</v>
      </c>
      <c r="E111" s="214" t="s">
        <v>1254</v>
      </c>
      <c r="F111" s="215" t="s">
        <v>1255</v>
      </c>
      <c r="G111" s="216" t="s">
        <v>469</v>
      </c>
      <c r="H111" s="217">
        <v>2.6000000000000001</v>
      </c>
      <c r="I111" s="218"/>
      <c r="J111" s="219">
        <f>ROUND(I111*H111,2)</f>
        <v>0</v>
      </c>
      <c r="K111" s="215" t="s">
        <v>282</v>
      </c>
      <c r="L111" s="45"/>
      <c r="M111" s="220" t="s">
        <v>19</v>
      </c>
      <c r="N111" s="221" t="s">
        <v>46</v>
      </c>
      <c r="O111" s="85"/>
      <c r="P111" s="222">
        <f>O111*H111</f>
        <v>0</v>
      </c>
      <c r="Q111" s="222">
        <v>8.0000000000000007E-05</v>
      </c>
      <c r="R111" s="222">
        <f>Q111*H111</f>
        <v>0.00020800000000000001</v>
      </c>
      <c r="S111" s="222">
        <v>0</v>
      </c>
      <c r="T111" s="223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24" t="s">
        <v>155</v>
      </c>
      <c r="AT111" s="224" t="s">
        <v>140</v>
      </c>
      <c r="AU111" s="224" t="s">
        <v>84</v>
      </c>
      <c r="AY111" s="18" t="s">
        <v>137</v>
      </c>
      <c r="BE111" s="225">
        <f>IF(N111="základní",J111,0)</f>
        <v>0</v>
      </c>
      <c r="BF111" s="225">
        <f>IF(N111="snížená",J111,0)</f>
        <v>0</v>
      </c>
      <c r="BG111" s="225">
        <f>IF(N111="zákl. přenesená",J111,0)</f>
        <v>0</v>
      </c>
      <c r="BH111" s="225">
        <f>IF(N111="sníž. přenesená",J111,0)</f>
        <v>0</v>
      </c>
      <c r="BI111" s="225">
        <f>IF(N111="nulová",J111,0)</f>
        <v>0</v>
      </c>
      <c r="BJ111" s="18" t="s">
        <v>82</v>
      </c>
      <c r="BK111" s="225">
        <f>ROUND(I111*H111,2)</f>
        <v>0</v>
      </c>
      <c r="BL111" s="18" t="s">
        <v>155</v>
      </c>
      <c r="BM111" s="224" t="s">
        <v>1807</v>
      </c>
    </row>
    <row r="112" s="2" customFormat="1">
      <c r="A112" s="39"/>
      <c r="B112" s="40"/>
      <c r="C112" s="41"/>
      <c r="D112" s="268" t="s">
        <v>284</v>
      </c>
      <c r="E112" s="41"/>
      <c r="F112" s="269" t="s">
        <v>1257</v>
      </c>
      <c r="G112" s="41"/>
      <c r="H112" s="41"/>
      <c r="I112" s="228"/>
      <c r="J112" s="41"/>
      <c r="K112" s="41"/>
      <c r="L112" s="45"/>
      <c r="M112" s="229"/>
      <c r="N112" s="230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284</v>
      </c>
      <c r="AU112" s="18" t="s">
        <v>84</v>
      </c>
    </row>
    <row r="113" s="13" customFormat="1">
      <c r="A113" s="13"/>
      <c r="B113" s="236"/>
      <c r="C113" s="237"/>
      <c r="D113" s="226" t="s">
        <v>228</v>
      </c>
      <c r="E113" s="238" t="s">
        <v>19</v>
      </c>
      <c r="F113" s="239" t="s">
        <v>1474</v>
      </c>
      <c r="G113" s="237"/>
      <c r="H113" s="238" t="s">
        <v>19</v>
      </c>
      <c r="I113" s="240"/>
      <c r="J113" s="237"/>
      <c r="K113" s="237"/>
      <c r="L113" s="241"/>
      <c r="M113" s="242"/>
      <c r="N113" s="243"/>
      <c r="O113" s="243"/>
      <c r="P113" s="243"/>
      <c r="Q113" s="243"/>
      <c r="R113" s="243"/>
      <c r="S113" s="243"/>
      <c r="T113" s="24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5" t="s">
        <v>228</v>
      </c>
      <c r="AU113" s="245" t="s">
        <v>84</v>
      </c>
      <c r="AV113" s="13" t="s">
        <v>82</v>
      </c>
      <c r="AW113" s="13" t="s">
        <v>37</v>
      </c>
      <c r="AX113" s="13" t="s">
        <v>75</v>
      </c>
      <c r="AY113" s="245" t="s">
        <v>137</v>
      </c>
    </row>
    <row r="114" s="13" customFormat="1">
      <c r="A114" s="13"/>
      <c r="B114" s="236"/>
      <c r="C114" s="237"/>
      <c r="D114" s="226" t="s">
        <v>228</v>
      </c>
      <c r="E114" s="238" t="s">
        <v>19</v>
      </c>
      <c r="F114" s="239" t="s">
        <v>1804</v>
      </c>
      <c r="G114" s="237"/>
      <c r="H114" s="238" t="s">
        <v>19</v>
      </c>
      <c r="I114" s="240"/>
      <c r="J114" s="237"/>
      <c r="K114" s="237"/>
      <c r="L114" s="241"/>
      <c r="M114" s="242"/>
      <c r="N114" s="243"/>
      <c r="O114" s="243"/>
      <c r="P114" s="243"/>
      <c r="Q114" s="243"/>
      <c r="R114" s="243"/>
      <c r="S114" s="243"/>
      <c r="T114" s="24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5" t="s">
        <v>228</v>
      </c>
      <c r="AU114" s="245" t="s">
        <v>84</v>
      </c>
      <c r="AV114" s="13" t="s">
        <v>82</v>
      </c>
      <c r="AW114" s="13" t="s">
        <v>37</v>
      </c>
      <c r="AX114" s="13" t="s">
        <v>75</v>
      </c>
      <c r="AY114" s="245" t="s">
        <v>137</v>
      </c>
    </row>
    <row r="115" s="14" customFormat="1">
      <c r="A115" s="14"/>
      <c r="B115" s="246"/>
      <c r="C115" s="247"/>
      <c r="D115" s="226" t="s">
        <v>228</v>
      </c>
      <c r="E115" s="248" t="s">
        <v>19</v>
      </c>
      <c r="F115" s="249" t="s">
        <v>1808</v>
      </c>
      <c r="G115" s="247"/>
      <c r="H115" s="250">
        <v>1.3</v>
      </c>
      <c r="I115" s="251"/>
      <c r="J115" s="247"/>
      <c r="K115" s="247"/>
      <c r="L115" s="252"/>
      <c r="M115" s="253"/>
      <c r="N115" s="254"/>
      <c r="O115" s="254"/>
      <c r="P115" s="254"/>
      <c r="Q115" s="254"/>
      <c r="R115" s="254"/>
      <c r="S115" s="254"/>
      <c r="T115" s="25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6" t="s">
        <v>228</v>
      </c>
      <c r="AU115" s="256" t="s">
        <v>84</v>
      </c>
      <c r="AV115" s="14" t="s">
        <v>84</v>
      </c>
      <c r="AW115" s="14" t="s">
        <v>37</v>
      </c>
      <c r="AX115" s="14" t="s">
        <v>75</v>
      </c>
      <c r="AY115" s="256" t="s">
        <v>137</v>
      </c>
    </row>
    <row r="116" s="13" customFormat="1">
      <c r="A116" s="13"/>
      <c r="B116" s="236"/>
      <c r="C116" s="237"/>
      <c r="D116" s="226" t="s">
        <v>228</v>
      </c>
      <c r="E116" s="238" t="s">
        <v>19</v>
      </c>
      <c r="F116" s="239" t="s">
        <v>1488</v>
      </c>
      <c r="G116" s="237"/>
      <c r="H116" s="238" t="s">
        <v>19</v>
      </c>
      <c r="I116" s="240"/>
      <c r="J116" s="237"/>
      <c r="K116" s="237"/>
      <c r="L116" s="241"/>
      <c r="M116" s="242"/>
      <c r="N116" s="243"/>
      <c r="O116" s="243"/>
      <c r="P116" s="243"/>
      <c r="Q116" s="243"/>
      <c r="R116" s="243"/>
      <c r="S116" s="243"/>
      <c r="T116" s="24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45" t="s">
        <v>228</v>
      </c>
      <c r="AU116" s="245" t="s">
        <v>84</v>
      </c>
      <c r="AV116" s="13" t="s">
        <v>82</v>
      </c>
      <c r="AW116" s="13" t="s">
        <v>37</v>
      </c>
      <c r="AX116" s="13" t="s">
        <v>75</v>
      </c>
      <c r="AY116" s="245" t="s">
        <v>137</v>
      </c>
    </row>
    <row r="117" s="13" customFormat="1">
      <c r="A117" s="13"/>
      <c r="B117" s="236"/>
      <c r="C117" s="237"/>
      <c r="D117" s="226" t="s">
        <v>228</v>
      </c>
      <c r="E117" s="238" t="s">
        <v>19</v>
      </c>
      <c r="F117" s="239" t="s">
        <v>1489</v>
      </c>
      <c r="G117" s="237"/>
      <c r="H117" s="238" t="s">
        <v>19</v>
      </c>
      <c r="I117" s="240"/>
      <c r="J117" s="237"/>
      <c r="K117" s="237"/>
      <c r="L117" s="241"/>
      <c r="M117" s="242"/>
      <c r="N117" s="243"/>
      <c r="O117" s="243"/>
      <c r="P117" s="243"/>
      <c r="Q117" s="243"/>
      <c r="R117" s="243"/>
      <c r="S117" s="243"/>
      <c r="T117" s="24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45" t="s">
        <v>228</v>
      </c>
      <c r="AU117" s="245" t="s">
        <v>84</v>
      </c>
      <c r="AV117" s="13" t="s">
        <v>82</v>
      </c>
      <c r="AW117" s="13" t="s">
        <v>37</v>
      </c>
      <c r="AX117" s="13" t="s">
        <v>75</v>
      </c>
      <c r="AY117" s="245" t="s">
        <v>137</v>
      </c>
    </row>
    <row r="118" s="14" customFormat="1">
      <c r="A118" s="14"/>
      <c r="B118" s="246"/>
      <c r="C118" s="247"/>
      <c r="D118" s="226" t="s">
        <v>228</v>
      </c>
      <c r="E118" s="248" t="s">
        <v>19</v>
      </c>
      <c r="F118" s="249" t="s">
        <v>1808</v>
      </c>
      <c r="G118" s="247"/>
      <c r="H118" s="250">
        <v>1.3</v>
      </c>
      <c r="I118" s="251"/>
      <c r="J118" s="247"/>
      <c r="K118" s="247"/>
      <c r="L118" s="252"/>
      <c r="M118" s="253"/>
      <c r="N118" s="254"/>
      <c r="O118" s="254"/>
      <c r="P118" s="254"/>
      <c r="Q118" s="254"/>
      <c r="R118" s="254"/>
      <c r="S118" s="254"/>
      <c r="T118" s="25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6" t="s">
        <v>228</v>
      </c>
      <c r="AU118" s="256" t="s">
        <v>84</v>
      </c>
      <c r="AV118" s="14" t="s">
        <v>84</v>
      </c>
      <c r="AW118" s="14" t="s">
        <v>37</v>
      </c>
      <c r="AX118" s="14" t="s">
        <v>75</v>
      </c>
      <c r="AY118" s="256" t="s">
        <v>137</v>
      </c>
    </row>
    <row r="119" s="15" customFormat="1">
      <c r="A119" s="15"/>
      <c r="B119" s="257"/>
      <c r="C119" s="258"/>
      <c r="D119" s="226" t="s">
        <v>228</v>
      </c>
      <c r="E119" s="259" t="s">
        <v>19</v>
      </c>
      <c r="F119" s="260" t="s">
        <v>237</v>
      </c>
      <c r="G119" s="258"/>
      <c r="H119" s="261">
        <v>2.6000000000000001</v>
      </c>
      <c r="I119" s="262"/>
      <c r="J119" s="258"/>
      <c r="K119" s="258"/>
      <c r="L119" s="263"/>
      <c r="M119" s="264"/>
      <c r="N119" s="265"/>
      <c r="O119" s="265"/>
      <c r="P119" s="265"/>
      <c r="Q119" s="265"/>
      <c r="R119" s="265"/>
      <c r="S119" s="265"/>
      <c r="T119" s="266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7" t="s">
        <v>228</v>
      </c>
      <c r="AU119" s="267" t="s">
        <v>84</v>
      </c>
      <c r="AV119" s="15" t="s">
        <v>155</v>
      </c>
      <c r="AW119" s="15" t="s">
        <v>37</v>
      </c>
      <c r="AX119" s="15" t="s">
        <v>82</v>
      </c>
      <c r="AY119" s="267" t="s">
        <v>137</v>
      </c>
    </row>
    <row r="120" s="2" customFormat="1" ht="24.15" customHeight="1">
      <c r="A120" s="39"/>
      <c r="B120" s="40"/>
      <c r="C120" s="213" t="s">
        <v>151</v>
      </c>
      <c r="D120" s="213" t="s">
        <v>140</v>
      </c>
      <c r="E120" s="214" t="s">
        <v>1261</v>
      </c>
      <c r="F120" s="215" t="s">
        <v>1262</v>
      </c>
      <c r="G120" s="216" t="s">
        <v>469</v>
      </c>
      <c r="H120" s="217">
        <v>12.699999999999999</v>
      </c>
      <c r="I120" s="218"/>
      <c r="J120" s="219">
        <f>ROUND(I120*H120,2)</f>
        <v>0</v>
      </c>
      <c r="K120" s="215" t="s">
        <v>282</v>
      </c>
      <c r="L120" s="45"/>
      <c r="M120" s="220" t="s">
        <v>19</v>
      </c>
      <c r="N120" s="221" t="s">
        <v>46</v>
      </c>
      <c r="O120" s="85"/>
      <c r="P120" s="222">
        <f>O120*H120</f>
        <v>0</v>
      </c>
      <c r="Q120" s="222">
        <v>0.00013999999999999999</v>
      </c>
      <c r="R120" s="222">
        <f>Q120*H120</f>
        <v>0.0017779999999999999</v>
      </c>
      <c r="S120" s="222">
        <v>0</v>
      </c>
      <c r="T120" s="223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24" t="s">
        <v>155</v>
      </c>
      <c r="AT120" s="224" t="s">
        <v>140</v>
      </c>
      <c r="AU120" s="224" t="s">
        <v>84</v>
      </c>
      <c r="AY120" s="18" t="s">
        <v>137</v>
      </c>
      <c r="BE120" s="225">
        <f>IF(N120="základní",J120,0)</f>
        <v>0</v>
      </c>
      <c r="BF120" s="225">
        <f>IF(N120="snížená",J120,0)</f>
        <v>0</v>
      </c>
      <c r="BG120" s="225">
        <f>IF(N120="zákl. přenesená",J120,0)</f>
        <v>0</v>
      </c>
      <c r="BH120" s="225">
        <f>IF(N120="sníž. přenesená",J120,0)</f>
        <v>0</v>
      </c>
      <c r="BI120" s="225">
        <f>IF(N120="nulová",J120,0)</f>
        <v>0</v>
      </c>
      <c r="BJ120" s="18" t="s">
        <v>82</v>
      </c>
      <c r="BK120" s="225">
        <f>ROUND(I120*H120,2)</f>
        <v>0</v>
      </c>
      <c r="BL120" s="18" t="s">
        <v>155</v>
      </c>
      <c r="BM120" s="224" t="s">
        <v>1809</v>
      </c>
    </row>
    <row r="121" s="2" customFormat="1">
      <c r="A121" s="39"/>
      <c r="B121" s="40"/>
      <c r="C121" s="41"/>
      <c r="D121" s="268" t="s">
        <v>284</v>
      </c>
      <c r="E121" s="41"/>
      <c r="F121" s="269" t="s">
        <v>1264</v>
      </c>
      <c r="G121" s="41"/>
      <c r="H121" s="41"/>
      <c r="I121" s="228"/>
      <c r="J121" s="41"/>
      <c r="K121" s="41"/>
      <c r="L121" s="45"/>
      <c r="M121" s="229"/>
      <c r="N121" s="230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284</v>
      </c>
      <c r="AU121" s="18" t="s">
        <v>84</v>
      </c>
    </row>
    <row r="122" s="13" customFormat="1">
      <c r="A122" s="13"/>
      <c r="B122" s="236"/>
      <c r="C122" s="237"/>
      <c r="D122" s="226" t="s">
        <v>228</v>
      </c>
      <c r="E122" s="238" t="s">
        <v>19</v>
      </c>
      <c r="F122" s="239" t="s">
        <v>1474</v>
      </c>
      <c r="G122" s="237"/>
      <c r="H122" s="238" t="s">
        <v>19</v>
      </c>
      <c r="I122" s="240"/>
      <c r="J122" s="237"/>
      <c r="K122" s="237"/>
      <c r="L122" s="241"/>
      <c r="M122" s="242"/>
      <c r="N122" s="243"/>
      <c r="O122" s="243"/>
      <c r="P122" s="243"/>
      <c r="Q122" s="243"/>
      <c r="R122" s="243"/>
      <c r="S122" s="243"/>
      <c r="T122" s="24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45" t="s">
        <v>228</v>
      </c>
      <c r="AU122" s="245" t="s">
        <v>84</v>
      </c>
      <c r="AV122" s="13" t="s">
        <v>82</v>
      </c>
      <c r="AW122" s="13" t="s">
        <v>37</v>
      </c>
      <c r="AX122" s="13" t="s">
        <v>75</v>
      </c>
      <c r="AY122" s="245" t="s">
        <v>137</v>
      </c>
    </row>
    <row r="123" s="13" customFormat="1">
      <c r="A123" s="13"/>
      <c r="B123" s="236"/>
      <c r="C123" s="237"/>
      <c r="D123" s="226" t="s">
        <v>228</v>
      </c>
      <c r="E123" s="238" t="s">
        <v>19</v>
      </c>
      <c r="F123" s="239" t="s">
        <v>1804</v>
      </c>
      <c r="G123" s="237"/>
      <c r="H123" s="238" t="s">
        <v>19</v>
      </c>
      <c r="I123" s="240"/>
      <c r="J123" s="237"/>
      <c r="K123" s="237"/>
      <c r="L123" s="241"/>
      <c r="M123" s="242"/>
      <c r="N123" s="243"/>
      <c r="O123" s="243"/>
      <c r="P123" s="243"/>
      <c r="Q123" s="243"/>
      <c r="R123" s="243"/>
      <c r="S123" s="243"/>
      <c r="T123" s="24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5" t="s">
        <v>228</v>
      </c>
      <c r="AU123" s="245" t="s">
        <v>84</v>
      </c>
      <c r="AV123" s="13" t="s">
        <v>82</v>
      </c>
      <c r="AW123" s="13" t="s">
        <v>37</v>
      </c>
      <c r="AX123" s="13" t="s">
        <v>75</v>
      </c>
      <c r="AY123" s="245" t="s">
        <v>137</v>
      </c>
    </row>
    <row r="124" s="14" customFormat="1">
      <c r="A124" s="14"/>
      <c r="B124" s="246"/>
      <c r="C124" s="247"/>
      <c r="D124" s="226" t="s">
        <v>228</v>
      </c>
      <c r="E124" s="248" t="s">
        <v>19</v>
      </c>
      <c r="F124" s="249" t="s">
        <v>1810</v>
      </c>
      <c r="G124" s="247"/>
      <c r="H124" s="250">
        <v>6.2000000000000002</v>
      </c>
      <c r="I124" s="251"/>
      <c r="J124" s="247"/>
      <c r="K124" s="247"/>
      <c r="L124" s="252"/>
      <c r="M124" s="253"/>
      <c r="N124" s="254"/>
      <c r="O124" s="254"/>
      <c r="P124" s="254"/>
      <c r="Q124" s="254"/>
      <c r="R124" s="254"/>
      <c r="S124" s="254"/>
      <c r="T124" s="25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6" t="s">
        <v>228</v>
      </c>
      <c r="AU124" s="256" t="s">
        <v>84</v>
      </c>
      <c r="AV124" s="14" t="s">
        <v>84</v>
      </c>
      <c r="AW124" s="14" t="s">
        <v>37</v>
      </c>
      <c r="AX124" s="14" t="s">
        <v>75</v>
      </c>
      <c r="AY124" s="256" t="s">
        <v>137</v>
      </c>
    </row>
    <row r="125" s="13" customFormat="1">
      <c r="A125" s="13"/>
      <c r="B125" s="236"/>
      <c r="C125" s="237"/>
      <c r="D125" s="226" t="s">
        <v>228</v>
      </c>
      <c r="E125" s="238" t="s">
        <v>19</v>
      </c>
      <c r="F125" s="239" t="s">
        <v>1488</v>
      </c>
      <c r="G125" s="237"/>
      <c r="H125" s="238" t="s">
        <v>19</v>
      </c>
      <c r="I125" s="240"/>
      <c r="J125" s="237"/>
      <c r="K125" s="237"/>
      <c r="L125" s="241"/>
      <c r="M125" s="242"/>
      <c r="N125" s="243"/>
      <c r="O125" s="243"/>
      <c r="P125" s="243"/>
      <c r="Q125" s="243"/>
      <c r="R125" s="243"/>
      <c r="S125" s="243"/>
      <c r="T125" s="24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5" t="s">
        <v>228</v>
      </c>
      <c r="AU125" s="245" t="s">
        <v>84</v>
      </c>
      <c r="AV125" s="13" t="s">
        <v>82</v>
      </c>
      <c r="AW125" s="13" t="s">
        <v>37</v>
      </c>
      <c r="AX125" s="13" t="s">
        <v>75</v>
      </c>
      <c r="AY125" s="245" t="s">
        <v>137</v>
      </c>
    </row>
    <row r="126" s="13" customFormat="1">
      <c r="A126" s="13"/>
      <c r="B126" s="236"/>
      <c r="C126" s="237"/>
      <c r="D126" s="226" t="s">
        <v>228</v>
      </c>
      <c r="E126" s="238" t="s">
        <v>19</v>
      </c>
      <c r="F126" s="239" t="s">
        <v>1489</v>
      </c>
      <c r="G126" s="237"/>
      <c r="H126" s="238" t="s">
        <v>19</v>
      </c>
      <c r="I126" s="240"/>
      <c r="J126" s="237"/>
      <c r="K126" s="237"/>
      <c r="L126" s="241"/>
      <c r="M126" s="242"/>
      <c r="N126" s="243"/>
      <c r="O126" s="243"/>
      <c r="P126" s="243"/>
      <c r="Q126" s="243"/>
      <c r="R126" s="243"/>
      <c r="S126" s="243"/>
      <c r="T126" s="24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5" t="s">
        <v>228</v>
      </c>
      <c r="AU126" s="245" t="s">
        <v>84</v>
      </c>
      <c r="AV126" s="13" t="s">
        <v>82</v>
      </c>
      <c r="AW126" s="13" t="s">
        <v>37</v>
      </c>
      <c r="AX126" s="13" t="s">
        <v>75</v>
      </c>
      <c r="AY126" s="245" t="s">
        <v>137</v>
      </c>
    </row>
    <row r="127" s="14" customFormat="1">
      <c r="A127" s="14"/>
      <c r="B127" s="246"/>
      <c r="C127" s="247"/>
      <c r="D127" s="226" t="s">
        <v>228</v>
      </c>
      <c r="E127" s="248" t="s">
        <v>19</v>
      </c>
      <c r="F127" s="249" t="s">
        <v>1811</v>
      </c>
      <c r="G127" s="247"/>
      <c r="H127" s="250">
        <v>6.5</v>
      </c>
      <c r="I127" s="251"/>
      <c r="J127" s="247"/>
      <c r="K127" s="247"/>
      <c r="L127" s="252"/>
      <c r="M127" s="253"/>
      <c r="N127" s="254"/>
      <c r="O127" s="254"/>
      <c r="P127" s="254"/>
      <c r="Q127" s="254"/>
      <c r="R127" s="254"/>
      <c r="S127" s="254"/>
      <c r="T127" s="25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6" t="s">
        <v>228</v>
      </c>
      <c r="AU127" s="256" t="s">
        <v>84</v>
      </c>
      <c r="AV127" s="14" t="s">
        <v>84</v>
      </c>
      <c r="AW127" s="14" t="s">
        <v>37</v>
      </c>
      <c r="AX127" s="14" t="s">
        <v>75</v>
      </c>
      <c r="AY127" s="256" t="s">
        <v>137</v>
      </c>
    </row>
    <row r="128" s="15" customFormat="1">
      <c r="A128" s="15"/>
      <c r="B128" s="257"/>
      <c r="C128" s="258"/>
      <c r="D128" s="226" t="s">
        <v>228</v>
      </c>
      <c r="E128" s="259" t="s">
        <v>19</v>
      </c>
      <c r="F128" s="260" t="s">
        <v>237</v>
      </c>
      <c r="G128" s="258"/>
      <c r="H128" s="261">
        <v>12.699999999999999</v>
      </c>
      <c r="I128" s="262"/>
      <c r="J128" s="258"/>
      <c r="K128" s="258"/>
      <c r="L128" s="263"/>
      <c r="M128" s="264"/>
      <c r="N128" s="265"/>
      <c r="O128" s="265"/>
      <c r="P128" s="265"/>
      <c r="Q128" s="265"/>
      <c r="R128" s="265"/>
      <c r="S128" s="265"/>
      <c r="T128" s="266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67" t="s">
        <v>228</v>
      </c>
      <c r="AU128" s="267" t="s">
        <v>84</v>
      </c>
      <c r="AV128" s="15" t="s">
        <v>155</v>
      </c>
      <c r="AW128" s="15" t="s">
        <v>37</v>
      </c>
      <c r="AX128" s="15" t="s">
        <v>82</v>
      </c>
      <c r="AY128" s="267" t="s">
        <v>137</v>
      </c>
    </row>
    <row r="129" s="12" customFormat="1" ht="22.8" customHeight="1">
      <c r="A129" s="12"/>
      <c r="B129" s="197"/>
      <c r="C129" s="198"/>
      <c r="D129" s="199" t="s">
        <v>74</v>
      </c>
      <c r="E129" s="211" t="s">
        <v>163</v>
      </c>
      <c r="F129" s="211" t="s">
        <v>1266</v>
      </c>
      <c r="G129" s="198"/>
      <c r="H129" s="198"/>
      <c r="I129" s="201"/>
      <c r="J129" s="212">
        <f>BK129</f>
        <v>0</v>
      </c>
      <c r="K129" s="198"/>
      <c r="L129" s="203"/>
      <c r="M129" s="204"/>
      <c r="N129" s="205"/>
      <c r="O129" s="205"/>
      <c r="P129" s="206">
        <f>SUM(P130:P199)</f>
        <v>0</v>
      </c>
      <c r="Q129" s="205"/>
      <c r="R129" s="206">
        <f>SUM(R130:R199)</f>
        <v>48.784114939999995</v>
      </c>
      <c r="S129" s="205"/>
      <c r="T129" s="207">
        <f>SUM(T130:T199)</f>
        <v>0.038453399999999999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08" t="s">
        <v>82</v>
      </c>
      <c r="AT129" s="209" t="s">
        <v>74</v>
      </c>
      <c r="AU129" s="209" t="s">
        <v>82</v>
      </c>
      <c r="AY129" s="208" t="s">
        <v>137</v>
      </c>
      <c r="BK129" s="210">
        <f>SUM(BK130:BK199)</f>
        <v>0</v>
      </c>
    </row>
    <row r="130" s="2" customFormat="1" ht="37.8" customHeight="1">
      <c r="A130" s="39"/>
      <c r="B130" s="40"/>
      <c r="C130" s="213" t="s">
        <v>155</v>
      </c>
      <c r="D130" s="213" t="s">
        <v>140</v>
      </c>
      <c r="E130" s="214" t="s">
        <v>1812</v>
      </c>
      <c r="F130" s="215" t="s">
        <v>1268</v>
      </c>
      <c r="G130" s="216" t="s">
        <v>1244</v>
      </c>
      <c r="H130" s="217">
        <v>271</v>
      </c>
      <c r="I130" s="218"/>
      <c r="J130" s="219">
        <f>ROUND(I130*H130,2)</f>
        <v>0</v>
      </c>
      <c r="K130" s="215" t="s">
        <v>282</v>
      </c>
      <c r="L130" s="45"/>
      <c r="M130" s="220" t="s">
        <v>19</v>
      </c>
      <c r="N130" s="221" t="s">
        <v>46</v>
      </c>
      <c r="O130" s="85"/>
      <c r="P130" s="222">
        <f>O130*H130</f>
        <v>0</v>
      </c>
      <c r="Q130" s="222">
        <v>0.0178</v>
      </c>
      <c r="R130" s="222">
        <f>Q130*H130</f>
        <v>4.8238000000000003</v>
      </c>
      <c r="S130" s="222">
        <v>0</v>
      </c>
      <c r="T130" s="223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24" t="s">
        <v>155</v>
      </c>
      <c r="AT130" s="224" t="s">
        <v>140</v>
      </c>
      <c r="AU130" s="224" t="s">
        <v>84</v>
      </c>
      <c r="AY130" s="18" t="s">
        <v>137</v>
      </c>
      <c r="BE130" s="225">
        <f>IF(N130="základní",J130,0)</f>
        <v>0</v>
      </c>
      <c r="BF130" s="225">
        <f>IF(N130="snížená",J130,0)</f>
        <v>0</v>
      </c>
      <c r="BG130" s="225">
        <f>IF(N130="zákl. přenesená",J130,0)</f>
        <v>0</v>
      </c>
      <c r="BH130" s="225">
        <f>IF(N130="sníž. přenesená",J130,0)</f>
        <v>0</v>
      </c>
      <c r="BI130" s="225">
        <f>IF(N130="nulová",J130,0)</f>
        <v>0</v>
      </c>
      <c r="BJ130" s="18" t="s">
        <v>82</v>
      </c>
      <c r="BK130" s="225">
        <f>ROUND(I130*H130,2)</f>
        <v>0</v>
      </c>
      <c r="BL130" s="18" t="s">
        <v>155</v>
      </c>
      <c r="BM130" s="224" t="s">
        <v>1813</v>
      </c>
    </row>
    <row r="131" s="2" customFormat="1">
      <c r="A131" s="39"/>
      <c r="B131" s="40"/>
      <c r="C131" s="41"/>
      <c r="D131" s="268" t="s">
        <v>284</v>
      </c>
      <c r="E131" s="41"/>
      <c r="F131" s="269" t="s">
        <v>1814</v>
      </c>
      <c r="G131" s="41"/>
      <c r="H131" s="41"/>
      <c r="I131" s="228"/>
      <c r="J131" s="41"/>
      <c r="K131" s="41"/>
      <c r="L131" s="45"/>
      <c r="M131" s="229"/>
      <c r="N131" s="230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284</v>
      </c>
      <c r="AU131" s="18" t="s">
        <v>84</v>
      </c>
    </row>
    <row r="132" s="13" customFormat="1">
      <c r="A132" s="13"/>
      <c r="B132" s="236"/>
      <c r="C132" s="237"/>
      <c r="D132" s="226" t="s">
        <v>228</v>
      </c>
      <c r="E132" s="238" t="s">
        <v>19</v>
      </c>
      <c r="F132" s="239" t="s">
        <v>651</v>
      </c>
      <c r="G132" s="237"/>
      <c r="H132" s="238" t="s">
        <v>19</v>
      </c>
      <c r="I132" s="240"/>
      <c r="J132" s="237"/>
      <c r="K132" s="237"/>
      <c r="L132" s="241"/>
      <c r="M132" s="242"/>
      <c r="N132" s="243"/>
      <c r="O132" s="243"/>
      <c r="P132" s="243"/>
      <c r="Q132" s="243"/>
      <c r="R132" s="243"/>
      <c r="S132" s="243"/>
      <c r="T132" s="24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5" t="s">
        <v>228</v>
      </c>
      <c r="AU132" s="245" t="s">
        <v>84</v>
      </c>
      <c r="AV132" s="13" t="s">
        <v>82</v>
      </c>
      <c r="AW132" s="13" t="s">
        <v>37</v>
      </c>
      <c r="AX132" s="13" t="s">
        <v>75</v>
      </c>
      <c r="AY132" s="245" t="s">
        <v>137</v>
      </c>
    </row>
    <row r="133" s="14" customFormat="1">
      <c r="A133" s="14"/>
      <c r="B133" s="246"/>
      <c r="C133" s="247"/>
      <c r="D133" s="226" t="s">
        <v>228</v>
      </c>
      <c r="E133" s="248" t="s">
        <v>19</v>
      </c>
      <c r="F133" s="249" t="s">
        <v>1040</v>
      </c>
      <c r="G133" s="247"/>
      <c r="H133" s="250">
        <v>163</v>
      </c>
      <c r="I133" s="251"/>
      <c r="J133" s="247"/>
      <c r="K133" s="247"/>
      <c r="L133" s="252"/>
      <c r="M133" s="253"/>
      <c r="N133" s="254"/>
      <c r="O133" s="254"/>
      <c r="P133" s="254"/>
      <c r="Q133" s="254"/>
      <c r="R133" s="254"/>
      <c r="S133" s="254"/>
      <c r="T133" s="25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6" t="s">
        <v>228</v>
      </c>
      <c r="AU133" s="256" t="s">
        <v>84</v>
      </c>
      <c r="AV133" s="14" t="s">
        <v>84</v>
      </c>
      <c r="AW133" s="14" t="s">
        <v>37</v>
      </c>
      <c r="AX133" s="14" t="s">
        <v>75</v>
      </c>
      <c r="AY133" s="256" t="s">
        <v>137</v>
      </c>
    </row>
    <row r="134" s="13" customFormat="1">
      <c r="A134" s="13"/>
      <c r="B134" s="236"/>
      <c r="C134" s="237"/>
      <c r="D134" s="226" t="s">
        <v>228</v>
      </c>
      <c r="E134" s="238" t="s">
        <v>19</v>
      </c>
      <c r="F134" s="239" t="s">
        <v>329</v>
      </c>
      <c r="G134" s="237"/>
      <c r="H134" s="238" t="s">
        <v>19</v>
      </c>
      <c r="I134" s="240"/>
      <c r="J134" s="237"/>
      <c r="K134" s="237"/>
      <c r="L134" s="241"/>
      <c r="M134" s="242"/>
      <c r="N134" s="243"/>
      <c r="O134" s="243"/>
      <c r="P134" s="243"/>
      <c r="Q134" s="243"/>
      <c r="R134" s="243"/>
      <c r="S134" s="243"/>
      <c r="T134" s="24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5" t="s">
        <v>228</v>
      </c>
      <c r="AU134" s="245" t="s">
        <v>84</v>
      </c>
      <c r="AV134" s="13" t="s">
        <v>82</v>
      </c>
      <c r="AW134" s="13" t="s">
        <v>37</v>
      </c>
      <c r="AX134" s="13" t="s">
        <v>75</v>
      </c>
      <c r="AY134" s="245" t="s">
        <v>137</v>
      </c>
    </row>
    <row r="135" s="14" customFormat="1">
      <c r="A135" s="14"/>
      <c r="B135" s="246"/>
      <c r="C135" s="247"/>
      <c r="D135" s="226" t="s">
        <v>228</v>
      </c>
      <c r="E135" s="248" t="s">
        <v>19</v>
      </c>
      <c r="F135" s="249" t="s">
        <v>811</v>
      </c>
      <c r="G135" s="247"/>
      <c r="H135" s="250">
        <v>108</v>
      </c>
      <c r="I135" s="251"/>
      <c r="J135" s="247"/>
      <c r="K135" s="247"/>
      <c r="L135" s="252"/>
      <c r="M135" s="253"/>
      <c r="N135" s="254"/>
      <c r="O135" s="254"/>
      <c r="P135" s="254"/>
      <c r="Q135" s="254"/>
      <c r="R135" s="254"/>
      <c r="S135" s="254"/>
      <c r="T135" s="25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6" t="s">
        <v>228</v>
      </c>
      <c r="AU135" s="256" t="s">
        <v>84</v>
      </c>
      <c r="AV135" s="14" t="s">
        <v>84</v>
      </c>
      <c r="AW135" s="14" t="s">
        <v>37</v>
      </c>
      <c r="AX135" s="14" t="s">
        <v>75</v>
      </c>
      <c r="AY135" s="256" t="s">
        <v>137</v>
      </c>
    </row>
    <row r="136" s="15" customFormat="1">
      <c r="A136" s="15"/>
      <c r="B136" s="257"/>
      <c r="C136" s="258"/>
      <c r="D136" s="226" t="s">
        <v>228</v>
      </c>
      <c r="E136" s="259" t="s">
        <v>19</v>
      </c>
      <c r="F136" s="260" t="s">
        <v>237</v>
      </c>
      <c r="G136" s="258"/>
      <c r="H136" s="261">
        <v>271</v>
      </c>
      <c r="I136" s="262"/>
      <c r="J136" s="258"/>
      <c r="K136" s="258"/>
      <c r="L136" s="263"/>
      <c r="M136" s="264"/>
      <c r="N136" s="265"/>
      <c r="O136" s="265"/>
      <c r="P136" s="265"/>
      <c r="Q136" s="265"/>
      <c r="R136" s="265"/>
      <c r="S136" s="265"/>
      <c r="T136" s="266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67" t="s">
        <v>228</v>
      </c>
      <c r="AU136" s="267" t="s">
        <v>84</v>
      </c>
      <c r="AV136" s="15" t="s">
        <v>155</v>
      </c>
      <c r="AW136" s="15" t="s">
        <v>37</v>
      </c>
      <c r="AX136" s="15" t="s">
        <v>82</v>
      </c>
      <c r="AY136" s="267" t="s">
        <v>137</v>
      </c>
    </row>
    <row r="137" s="2" customFormat="1" ht="24.15" customHeight="1">
      <c r="A137" s="39"/>
      <c r="B137" s="40"/>
      <c r="C137" s="213" t="s">
        <v>163</v>
      </c>
      <c r="D137" s="213" t="s">
        <v>140</v>
      </c>
      <c r="E137" s="214" t="s">
        <v>1271</v>
      </c>
      <c r="F137" s="215" t="s">
        <v>1272</v>
      </c>
      <c r="G137" s="216" t="s">
        <v>1244</v>
      </c>
      <c r="H137" s="217">
        <v>8.2550000000000008</v>
      </c>
      <c r="I137" s="218"/>
      <c r="J137" s="219">
        <f>ROUND(I137*H137,2)</f>
        <v>0</v>
      </c>
      <c r="K137" s="215" t="s">
        <v>282</v>
      </c>
      <c r="L137" s="45"/>
      <c r="M137" s="220" t="s">
        <v>19</v>
      </c>
      <c r="N137" s="221" t="s">
        <v>46</v>
      </c>
      <c r="O137" s="85"/>
      <c r="P137" s="222">
        <f>O137*H137</f>
        <v>0</v>
      </c>
      <c r="Q137" s="222">
        <v>0.00025999999999999998</v>
      </c>
      <c r="R137" s="222">
        <f>Q137*H137</f>
        <v>0.0021462999999999999</v>
      </c>
      <c r="S137" s="222">
        <v>0</v>
      </c>
      <c r="T137" s="223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24" t="s">
        <v>155</v>
      </c>
      <c r="AT137" s="224" t="s">
        <v>140</v>
      </c>
      <c r="AU137" s="224" t="s">
        <v>84</v>
      </c>
      <c r="AY137" s="18" t="s">
        <v>137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8" t="s">
        <v>82</v>
      </c>
      <c r="BK137" s="225">
        <f>ROUND(I137*H137,2)</f>
        <v>0</v>
      </c>
      <c r="BL137" s="18" t="s">
        <v>155</v>
      </c>
      <c r="BM137" s="224" t="s">
        <v>1815</v>
      </c>
    </row>
    <row r="138" s="2" customFormat="1">
      <c r="A138" s="39"/>
      <c r="B138" s="40"/>
      <c r="C138" s="41"/>
      <c r="D138" s="268" t="s">
        <v>284</v>
      </c>
      <c r="E138" s="41"/>
      <c r="F138" s="269" t="s">
        <v>1274</v>
      </c>
      <c r="G138" s="41"/>
      <c r="H138" s="41"/>
      <c r="I138" s="228"/>
      <c r="J138" s="41"/>
      <c r="K138" s="41"/>
      <c r="L138" s="45"/>
      <c r="M138" s="229"/>
      <c r="N138" s="230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284</v>
      </c>
      <c r="AU138" s="18" t="s">
        <v>84</v>
      </c>
    </row>
    <row r="139" s="13" customFormat="1">
      <c r="A139" s="13"/>
      <c r="B139" s="236"/>
      <c r="C139" s="237"/>
      <c r="D139" s="226" t="s">
        <v>228</v>
      </c>
      <c r="E139" s="238" t="s">
        <v>19</v>
      </c>
      <c r="F139" s="239" t="s">
        <v>1275</v>
      </c>
      <c r="G139" s="237"/>
      <c r="H139" s="238" t="s">
        <v>19</v>
      </c>
      <c r="I139" s="240"/>
      <c r="J139" s="237"/>
      <c r="K139" s="237"/>
      <c r="L139" s="241"/>
      <c r="M139" s="242"/>
      <c r="N139" s="243"/>
      <c r="O139" s="243"/>
      <c r="P139" s="243"/>
      <c r="Q139" s="243"/>
      <c r="R139" s="243"/>
      <c r="S139" s="243"/>
      <c r="T139" s="24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5" t="s">
        <v>228</v>
      </c>
      <c r="AU139" s="245" t="s">
        <v>84</v>
      </c>
      <c r="AV139" s="13" t="s">
        <v>82</v>
      </c>
      <c r="AW139" s="13" t="s">
        <v>37</v>
      </c>
      <c r="AX139" s="13" t="s">
        <v>75</v>
      </c>
      <c r="AY139" s="245" t="s">
        <v>137</v>
      </c>
    </row>
    <row r="140" s="14" customFormat="1">
      <c r="A140" s="14"/>
      <c r="B140" s="246"/>
      <c r="C140" s="247"/>
      <c r="D140" s="226" t="s">
        <v>228</v>
      </c>
      <c r="E140" s="248" t="s">
        <v>19</v>
      </c>
      <c r="F140" s="249" t="s">
        <v>1816</v>
      </c>
      <c r="G140" s="247"/>
      <c r="H140" s="250">
        <v>8.2550000000000008</v>
      </c>
      <c r="I140" s="251"/>
      <c r="J140" s="247"/>
      <c r="K140" s="247"/>
      <c r="L140" s="252"/>
      <c r="M140" s="253"/>
      <c r="N140" s="254"/>
      <c r="O140" s="254"/>
      <c r="P140" s="254"/>
      <c r="Q140" s="254"/>
      <c r="R140" s="254"/>
      <c r="S140" s="254"/>
      <c r="T140" s="25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6" t="s">
        <v>228</v>
      </c>
      <c r="AU140" s="256" t="s">
        <v>84</v>
      </c>
      <c r="AV140" s="14" t="s">
        <v>84</v>
      </c>
      <c r="AW140" s="14" t="s">
        <v>37</v>
      </c>
      <c r="AX140" s="14" t="s">
        <v>75</v>
      </c>
      <c r="AY140" s="256" t="s">
        <v>137</v>
      </c>
    </row>
    <row r="141" s="15" customFormat="1">
      <c r="A141" s="15"/>
      <c r="B141" s="257"/>
      <c r="C141" s="258"/>
      <c r="D141" s="226" t="s">
        <v>228</v>
      </c>
      <c r="E141" s="259" t="s">
        <v>19</v>
      </c>
      <c r="F141" s="260" t="s">
        <v>237</v>
      </c>
      <c r="G141" s="258"/>
      <c r="H141" s="261">
        <v>8.2550000000000008</v>
      </c>
      <c r="I141" s="262"/>
      <c r="J141" s="258"/>
      <c r="K141" s="258"/>
      <c r="L141" s="263"/>
      <c r="M141" s="264"/>
      <c r="N141" s="265"/>
      <c r="O141" s="265"/>
      <c r="P141" s="265"/>
      <c r="Q141" s="265"/>
      <c r="R141" s="265"/>
      <c r="S141" s="265"/>
      <c r="T141" s="26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7" t="s">
        <v>228</v>
      </c>
      <c r="AU141" s="267" t="s">
        <v>84</v>
      </c>
      <c r="AV141" s="15" t="s">
        <v>155</v>
      </c>
      <c r="AW141" s="15" t="s">
        <v>37</v>
      </c>
      <c r="AX141" s="15" t="s">
        <v>82</v>
      </c>
      <c r="AY141" s="267" t="s">
        <v>137</v>
      </c>
    </row>
    <row r="142" s="2" customFormat="1" ht="37.8" customHeight="1">
      <c r="A142" s="39"/>
      <c r="B142" s="40"/>
      <c r="C142" s="213" t="s">
        <v>167</v>
      </c>
      <c r="D142" s="213" t="s">
        <v>140</v>
      </c>
      <c r="E142" s="214" t="s">
        <v>1277</v>
      </c>
      <c r="F142" s="215" t="s">
        <v>1278</v>
      </c>
      <c r="G142" s="216" t="s">
        <v>1244</v>
      </c>
      <c r="H142" s="217">
        <v>8.2550000000000008</v>
      </c>
      <c r="I142" s="218"/>
      <c r="J142" s="219">
        <f>ROUND(I142*H142,2)</f>
        <v>0</v>
      </c>
      <c r="K142" s="215" t="s">
        <v>282</v>
      </c>
      <c r="L142" s="45"/>
      <c r="M142" s="220" t="s">
        <v>19</v>
      </c>
      <c r="N142" s="221" t="s">
        <v>46</v>
      </c>
      <c r="O142" s="85"/>
      <c r="P142" s="222">
        <f>O142*H142</f>
        <v>0</v>
      </c>
      <c r="Q142" s="222">
        <v>0.0043800000000000002</v>
      </c>
      <c r="R142" s="222">
        <f>Q142*H142</f>
        <v>0.036156900000000006</v>
      </c>
      <c r="S142" s="222">
        <v>0</v>
      </c>
      <c r="T142" s="223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24" t="s">
        <v>155</v>
      </c>
      <c r="AT142" s="224" t="s">
        <v>140</v>
      </c>
      <c r="AU142" s="224" t="s">
        <v>84</v>
      </c>
      <c r="AY142" s="18" t="s">
        <v>137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8" t="s">
        <v>82</v>
      </c>
      <c r="BK142" s="225">
        <f>ROUND(I142*H142,2)</f>
        <v>0</v>
      </c>
      <c r="BL142" s="18" t="s">
        <v>155</v>
      </c>
      <c r="BM142" s="224" t="s">
        <v>1817</v>
      </c>
    </row>
    <row r="143" s="2" customFormat="1">
      <c r="A143" s="39"/>
      <c r="B143" s="40"/>
      <c r="C143" s="41"/>
      <c r="D143" s="268" t="s">
        <v>284</v>
      </c>
      <c r="E143" s="41"/>
      <c r="F143" s="269" t="s">
        <v>1280</v>
      </c>
      <c r="G143" s="41"/>
      <c r="H143" s="41"/>
      <c r="I143" s="228"/>
      <c r="J143" s="41"/>
      <c r="K143" s="41"/>
      <c r="L143" s="45"/>
      <c r="M143" s="229"/>
      <c r="N143" s="230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284</v>
      </c>
      <c r="AU143" s="18" t="s">
        <v>84</v>
      </c>
    </row>
    <row r="144" s="2" customFormat="1" ht="24.15" customHeight="1">
      <c r="A144" s="39"/>
      <c r="B144" s="40"/>
      <c r="C144" s="213" t="s">
        <v>171</v>
      </c>
      <c r="D144" s="213" t="s">
        <v>140</v>
      </c>
      <c r="E144" s="214" t="s">
        <v>1281</v>
      </c>
      <c r="F144" s="215" t="s">
        <v>1282</v>
      </c>
      <c r="G144" s="216" t="s">
        <v>1244</v>
      </c>
      <c r="H144" s="217">
        <v>8.2550000000000008</v>
      </c>
      <c r="I144" s="218"/>
      <c r="J144" s="219">
        <f>ROUND(I144*H144,2)</f>
        <v>0</v>
      </c>
      <c r="K144" s="215" t="s">
        <v>282</v>
      </c>
      <c r="L144" s="45"/>
      <c r="M144" s="220" t="s">
        <v>19</v>
      </c>
      <c r="N144" s="221" t="s">
        <v>46</v>
      </c>
      <c r="O144" s="85"/>
      <c r="P144" s="222">
        <f>O144*H144</f>
        <v>0</v>
      </c>
      <c r="Q144" s="222">
        <v>0.0030000000000000001</v>
      </c>
      <c r="R144" s="222">
        <f>Q144*H144</f>
        <v>0.024765000000000002</v>
      </c>
      <c r="S144" s="222">
        <v>0</v>
      </c>
      <c r="T144" s="223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24" t="s">
        <v>155</v>
      </c>
      <c r="AT144" s="224" t="s">
        <v>140</v>
      </c>
      <c r="AU144" s="224" t="s">
        <v>84</v>
      </c>
      <c r="AY144" s="18" t="s">
        <v>137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8" t="s">
        <v>82</v>
      </c>
      <c r="BK144" s="225">
        <f>ROUND(I144*H144,2)</f>
        <v>0</v>
      </c>
      <c r="BL144" s="18" t="s">
        <v>155</v>
      </c>
      <c r="BM144" s="224" t="s">
        <v>1818</v>
      </c>
    </row>
    <row r="145" s="2" customFormat="1">
      <c r="A145" s="39"/>
      <c r="B145" s="40"/>
      <c r="C145" s="41"/>
      <c r="D145" s="268" t="s">
        <v>284</v>
      </c>
      <c r="E145" s="41"/>
      <c r="F145" s="269" t="s">
        <v>1284</v>
      </c>
      <c r="G145" s="41"/>
      <c r="H145" s="41"/>
      <c r="I145" s="228"/>
      <c r="J145" s="41"/>
      <c r="K145" s="41"/>
      <c r="L145" s="45"/>
      <c r="M145" s="229"/>
      <c r="N145" s="230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284</v>
      </c>
      <c r="AU145" s="18" t="s">
        <v>84</v>
      </c>
    </row>
    <row r="146" s="2" customFormat="1" ht="37.8" customHeight="1">
      <c r="A146" s="39"/>
      <c r="B146" s="40"/>
      <c r="C146" s="213" t="s">
        <v>175</v>
      </c>
      <c r="D146" s="213" t="s">
        <v>140</v>
      </c>
      <c r="E146" s="214" t="s">
        <v>1285</v>
      </c>
      <c r="F146" s="215" t="s">
        <v>1286</v>
      </c>
      <c r="G146" s="216" t="s">
        <v>1244</v>
      </c>
      <c r="H146" s="217">
        <v>2015.424</v>
      </c>
      <c r="I146" s="218"/>
      <c r="J146" s="219">
        <f>ROUND(I146*H146,2)</f>
        <v>0</v>
      </c>
      <c r="K146" s="215" t="s">
        <v>282</v>
      </c>
      <c r="L146" s="45"/>
      <c r="M146" s="220" t="s">
        <v>19</v>
      </c>
      <c r="N146" s="221" t="s">
        <v>46</v>
      </c>
      <c r="O146" s="85"/>
      <c r="P146" s="222">
        <f>O146*H146</f>
        <v>0</v>
      </c>
      <c r="Q146" s="222">
        <v>0.0053099999999999996</v>
      </c>
      <c r="R146" s="222">
        <f>Q146*H146</f>
        <v>10.701901439999999</v>
      </c>
      <c r="S146" s="222">
        <v>0</v>
      </c>
      <c r="T146" s="223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24" t="s">
        <v>155</v>
      </c>
      <c r="AT146" s="224" t="s">
        <v>140</v>
      </c>
      <c r="AU146" s="224" t="s">
        <v>84</v>
      </c>
      <c r="AY146" s="18" t="s">
        <v>137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8" t="s">
        <v>82</v>
      </c>
      <c r="BK146" s="225">
        <f>ROUND(I146*H146,2)</f>
        <v>0</v>
      </c>
      <c r="BL146" s="18" t="s">
        <v>155</v>
      </c>
      <c r="BM146" s="224" t="s">
        <v>1819</v>
      </c>
    </row>
    <row r="147" s="2" customFormat="1">
      <c r="A147" s="39"/>
      <c r="B147" s="40"/>
      <c r="C147" s="41"/>
      <c r="D147" s="268" t="s">
        <v>284</v>
      </c>
      <c r="E147" s="41"/>
      <c r="F147" s="269" t="s">
        <v>1288</v>
      </c>
      <c r="G147" s="41"/>
      <c r="H147" s="41"/>
      <c r="I147" s="228"/>
      <c r="J147" s="41"/>
      <c r="K147" s="41"/>
      <c r="L147" s="45"/>
      <c r="M147" s="229"/>
      <c r="N147" s="230"/>
      <c r="O147" s="85"/>
      <c r="P147" s="85"/>
      <c r="Q147" s="85"/>
      <c r="R147" s="85"/>
      <c r="S147" s="85"/>
      <c r="T147" s="86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284</v>
      </c>
      <c r="AU147" s="18" t="s">
        <v>84</v>
      </c>
    </row>
    <row r="148" s="13" customFormat="1">
      <c r="A148" s="13"/>
      <c r="B148" s="236"/>
      <c r="C148" s="237"/>
      <c r="D148" s="226" t="s">
        <v>228</v>
      </c>
      <c r="E148" s="238" t="s">
        <v>19</v>
      </c>
      <c r="F148" s="239" t="s">
        <v>1289</v>
      </c>
      <c r="G148" s="237"/>
      <c r="H148" s="238" t="s">
        <v>19</v>
      </c>
      <c r="I148" s="240"/>
      <c r="J148" s="237"/>
      <c r="K148" s="237"/>
      <c r="L148" s="241"/>
      <c r="M148" s="242"/>
      <c r="N148" s="243"/>
      <c r="O148" s="243"/>
      <c r="P148" s="243"/>
      <c r="Q148" s="243"/>
      <c r="R148" s="243"/>
      <c r="S148" s="243"/>
      <c r="T148" s="24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5" t="s">
        <v>228</v>
      </c>
      <c r="AU148" s="245" t="s">
        <v>84</v>
      </c>
      <c r="AV148" s="13" t="s">
        <v>82</v>
      </c>
      <c r="AW148" s="13" t="s">
        <v>37</v>
      </c>
      <c r="AX148" s="13" t="s">
        <v>75</v>
      </c>
      <c r="AY148" s="245" t="s">
        <v>137</v>
      </c>
    </row>
    <row r="149" s="14" customFormat="1">
      <c r="A149" s="14"/>
      <c r="B149" s="246"/>
      <c r="C149" s="247"/>
      <c r="D149" s="226" t="s">
        <v>228</v>
      </c>
      <c r="E149" s="248" t="s">
        <v>19</v>
      </c>
      <c r="F149" s="249" t="s">
        <v>1820</v>
      </c>
      <c r="G149" s="247"/>
      <c r="H149" s="250">
        <v>2015.424</v>
      </c>
      <c r="I149" s="251"/>
      <c r="J149" s="247"/>
      <c r="K149" s="247"/>
      <c r="L149" s="252"/>
      <c r="M149" s="253"/>
      <c r="N149" s="254"/>
      <c r="O149" s="254"/>
      <c r="P149" s="254"/>
      <c r="Q149" s="254"/>
      <c r="R149" s="254"/>
      <c r="S149" s="254"/>
      <c r="T149" s="25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6" t="s">
        <v>228</v>
      </c>
      <c r="AU149" s="256" t="s">
        <v>84</v>
      </c>
      <c r="AV149" s="14" t="s">
        <v>84</v>
      </c>
      <c r="AW149" s="14" t="s">
        <v>37</v>
      </c>
      <c r="AX149" s="14" t="s">
        <v>75</v>
      </c>
      <c r="AY149" s="256" t="s">
        <v>137</v>
      </c>
    </row>
    <row r="150" s="15" customFormat="1">
      <c r="A150" s="15"/>
      <c r="B150" s="257"/>
      <c r="C150" s="258"/>
      <c r="D150" s="226" t="s">
        <v>228</v>
      </c>
      <c r="E150" s="259" t="s">
        <v>19</v>
      </c>
      <c r="F150" s="260" t="s">
        <v>237</v>
      </c>
      <c r="G150" s="258"/>
      <c r="H150" s="261">
        <v>2015.424</v>
      </c>
      <c r="I150" s="262"/>
      <c r="J150" s="258"/>
      <c r="K150" s="258"/>
      <c r="L150" s="263"/>
      <c r="M150" s="264"/>
      <c r="N150" s="265"/>
      <c r="O150" s="265"/>
      <c r="P150" s="265"/>
      <c r="Q150" s="265"/>
      <c r="R150" s="265"/>
      <c r="S150" s="265"/>
      <c r="T150" s="266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7" t="s">
        <v>228</v>
      </c>
      <c r="AU150" s="267" t="s">
        <v>84</v>
      </c>
      <c r="AV150" s="15" t="s">
        <v>155</v>
      </c>
      <c r="AW150" s="15" t="s">
        <v>37</v>
      </c>
      <c r="AX150" s="15" t="s">
        <v>82</v>
      </c>
      <c r="AY150" s="267" t="s">
        <v>137</v>
      </c>
    </row>
    <row r="151" s="2" customFormat="1" ht="33" customHeight="1">
      <c r="A151" s="39"/>
      <c r="B151" s="40"/>
      <c r="C151" s="213" t="s">
        <v>181</v>
      </c>
      <c r="D151" s="213" t="s">
        <v>140</v>
      </c>
      <c r="E151" s="214" t="s">
        <v>1291</v>
      </c>
      <c r="F151" s="215" t="s">
        <v>1292</v>
      </c>
      <c r="G151" s="216" t="s">
        <v>1244</v>
      </c>
      <c r="H151" s="217">
        <v>640.88999999999999</v>
      </c>
      <c r="I151" s="218"/>
      <c r="J151" s="219">
        <f>ROUND(I151*H151,2)</f>
        <v>0</v>
      </c>
      <c r="K151" s="215" t="s">
        <v>282</v>
      </c>
      <c r="L151" s="45"/>
      <c r="M151" s="220" t="s">
        <v>19</v>
      </c>
      <c r="N151" s="221" t="s">
        <v>46</v>
      </c>
      <c r="O151" s="85"/>
      <c r="P151" s="222">
        <f>O151*H151</f>
        <v>0</v>
      </c>
      <c r="Q151" s="222">
        <v>9.0000000000000006E-05</v>
      </c>
      <c r="R151" s="222">
        <f>Q151*H151</f>
        <v>0.057680100000000005</v>
      </c>
      <c r="S151" s="222">
        <v>6.0000000000000002E-05</v>
      </c>
      <c r="T151" s="223">
        <f>S151*H151</f>
        <v>0.038453399999999999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24" t="s">
        <v>155</v>
      </c>
      <c r="AT151" s="224" t="s">
        <v>140</v>
      </c>
      <c r="AU151" s="224" t="s">
        <v>84</v>
      </c>
      <c r="AY151" s="18" t="s">
        <v>137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8" t="s">
        <v>82</v>
      </c>
      <c r="BK151" s="225">
        <f>ROUND(I151*H151,2)</f>
        <v>0</v>
      </c>
      <c r="BL151" s="18" t="s">
        <v>155</v>
      </c>
      <c r="BM151" s="224" t="s">
        <v>1821</v>
      </c>
    </row>
    <row r="152" s="2" customFormat="1">
      <c r="A152" s="39"/>
      <c r="B152" s="40"/>
      <c r="C152" s="41"/>
      <c r="D152" s="268" t="s">
        <v>284</v>
      </c>
      <c r="E152" s="41"/>
      <c r="F152" s="269" t="s">
        <v>1294</v>
      </c>
      <c r="G152" s="41"/>
      <c r="H152" s="41"/>
      <c r="I152" s="228"/>
      <c r="J152" s="41"/>
      <c r="K152" s="41"/>
      <c r="L152" s="45"/>
      <c r="M152" s="229"/>
      <c r="N152" s="230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284</v>
      </c>
      <c r="AU152" s="18" t="s">
        <v>84</v>
      </c>
    </row>
    <row r="153" s="13" customFormat="1">
      <c r="A153" s="13"/>
      <c r="B153" s="236"/>
      <c r="C153" s="237"/>
      <c r="D153" s="226" t="s">
        <v>228</v>
      </c>
      <c r="E153" s="238" t="s">
        <v>19</v>
      </c>
      <c r="F153" s="239" t="s">
        <v>1474</v>
      </c>
      <c r="G153" s="237"/>
      <c r="H153" s="238" t="s">
        <v>19</v>
      </c>
      <c r="I153" s="240"/>
      <c r="J153" s="237"/>
      <c r="K153" s="237"/>
      <c r="L153" s="241"/>
      <c r="M153" s="242"/>
      <c r="N153" s="243"/>
      <c r="O153" s="243"/>
      <c r="P153" s="243"/>
      <c r="Q153" s="243"/>
      <c r="R153" s="243"/>
      <c r="S153" s="243"/>
      <c r="T153" s="24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5" t="s">
        <v>228</v>
      </c>
      <c r="AU153" s="245" t="s">
        <v>84</v>
      </c>
      <c r="AV153" s="13" t="s">
        <v>82</v>
      </c>
      <c r="AW153" s="13" t="s">
        <v>37</v>
      </c>
      <c r="AX153" s="13" t="s">
        <v>75</v>
      </c>
      <c r="AY153" s="245" t="s">
        <v>137</v>
      </c>
    </row>
    <row r="154" s="14" customFormat="1">
      <c r="A154" s="14"/>
      <c r="B154" s="246"/>
      <c r="C154" s="247"/>
      <c r="D154" s="226" t="s">
        <v>228</v>
      </c>
      <c r="E154" s="248" t="s">
        <v>19</v>
      </c>
      <c r="F154" s="249" t="s">
        <v>1822</v>
      </c>
      <c r="G154" s="247"/>
      <c r="H154" s="250">
        <v>3.7250000000000001</v>
      </c>
      <c r="I154" s="251"/>
      <c r="J154" s="247"/>
      <c r="K154" s="247"/>
      <c r="L154" s="252"/>
      <c r="M154" s="253"/>
      <c r="N154" s="254"/>
      <c r="O154" s="254"/>
      <c r="P154" s="254"/>
      <c r="Q154" s="254"/>
      <c r="R154" s="254"/>
      <c r="S154" s="254"/>
      <c r="T154" s="25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6" t="s">
        <v>228</v>
      </c>
      <c r="AU154" s="256" t="s">
        <v>84</v>
      </c>
      <c r="AV154" s="14" t="s">
        <v>84</v>
      </c>
      <c r="AW154" s="14" t="s">
        <v>37</v>
      </c>
      <c r="AX154" s="14" t="s">
        <v>75</v>
      </c>
      <c r="AY154" s="256" t="s">
        <v>137</v>
      </c>
    </row>
    <row r="155" s="14" customFormat="1">
      <c r="A155" s="14"/>
      <c r="B155" s="246"/>
      <c r="C155" s="247"/>
      <c r="D155" s="226" t="s">
        <v>228</v>
      </c>
      <c r="E155" s="248" t="s">
        <v>19</v>
      </c>
      <c r="F155" s="249" t="s">
        <v>1823</v>
      </c>
      <c r="G155" s="247"/>
      <c r="H155" s="250">
        <v>5.641</v>
      </c>
      <c r="I155" s="251"/>
      <c r="J155" s="247"/>
      <c r="K155" s="247"/>
      <c r="L155" s="252"/>
      <c r="M155" s="253"/>
      <c r="N155" s="254"/>
      <c r="O155" s="254"/>
      <c r="P155" s="254"/>
      <c r="Q155" s="254"/>
      <c r="R155" s="254"/>
      <c r="S155" s="254"/>
      <c r="T155" s="25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6" t="s">
        <v>228</v>
      </c>
      <c r="AU155" s="256" t="s">
        <v>84</v>
      </c>
      <c r="AV155" s="14" t="s">
        <v>84</v>
      </c>
      <c r="AW155" s="14" t="s">
        <v>37</v>
      </c>
      <c r="AX155" s="14" t="s">
        <v>75</v>
      </c>
      <c r="AY155" s="256" t="s">
        <v>137</v>
      </c>
    </row>
    <row r="156" s="14" customFormat="1">
      <c r="A156" s="14"/>
      <c r="B156" s="246"/>
      <c r="C156" s="247"/>
      <c r="D156" s="226" t="s">
        <v>228</v>
      </c>
      <c r="E156" s="248" t="s">
        <v>19</v>
      </c>
      <c r="F156" s="249" t="s">
        <v>1824</v>
      </c>
      <c r="G156" s="247"/>
      <c r="H156" s="250">
        <v>5.6879999999999997</v>
      </c>
      <c r="I156" s="251"/>
      <c r="J156" s="247"/>
      <c r="K156" s="247"/>
      <c r="L156" s="252"/>
      <c r="M156" s="253"/>
      <c r="N156" s="254"/>
      <c r="O156" s="254"/>
      <c r="P156" s="254"/>
      <c r="Q156" s="254"/>
      <c r="R156" s="254"/>
      <c r="S156" s="254"/>
      <c r="T156" s="25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6" t="s">
        <v>228</v>
      </c>
      <c r="AU156" s="256" t="s">
        <v>84</v>
      </c>
      <c r="AV156" s="14" t="s">
        <v>84</v>
      </c>
      <c r="AW156" s="14" t="s">
        <v>37</v>
      </c>
      <c r="AX156" s="14" t="s">
        <v>75</v>
      </c>
      <c r="AY156" s="256" t="s">
        <v>137</v>
      </c>
    </row>
    <row r="157" s="14" customFormat="1">
      <c r="A157" s="14"/>
      <c r="B157" s="246"/>
      <c r="C157" s="247"/>
      <c r="D157" s="226" t="s">
        <v>228</v>
      </c>
      <c r="E157" s="248" t="s">
        <v>19</v>
      </c>
      <c r="F157" s="249" t="s">
        <v>1825</v>
      </c>
      <c r="G157" s="247"/>
      <c r="H157" s="250">
        <v>2.7730000000000001</v>
      </c>
      <c r="I157" s="251"/>
      <c r="J157" s="247"/>
      <c r="K157" s="247"/>
      <c r="L157" s="252"/>
      <c r="M157" s="253"/>
      <c r="N157" s="254"/>
      <c r="O157" s="254"/>
      <c r="P157" s="254"/>
      <c r="Q157" s="254"/>
      <c r="R157" s="254"/>
      <c r="S157" s="254"/>
      <c r="T157" s="25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6" t="s">
        <v>228</v>
      </c>
      <c r="AU157" s="256" t="s">
        <v>84</v>
      </c>
      <c r="AV157" s="14" t="s">
        <v>84</v>
      </c>
      <c r="AW157" s="14" t="s">
        <v>37</v>
      </c>
      <c r="AX157" s="14" t="s">
        <v>75</v>
      </c>
      <c r="AY157" s="256" t="s">
        <v>137</v>
      </c>
    </row>
    <row r="158" s="14" customFormat="1">
      <c r="A158" s="14"/>
      <c r="B158" s="246"/>
      <c r="C158" s="247"/>
      <c r="D158" s="226" t="s">
        <v>228</v>
      </c>
      <c r="E158" s="248" t="s">
        <v>19</v>
      </c>
      <c r="F158" s="249" t="s">
        <v>1826</v>
      </c>
      <c r="G158" s="247"/>
      <c r="H158" s="250">
        <v>5.4000000000000004</v>
      </c>
      <c r="I158" s="251"/>
      <c r="J158" s="247"/>
      <c r="K158" s="247"/>
      <c r="L158" s="252"/>
      <c r="M158" s="253"/>
      <c r="N158" s="254"/>
      <c r="O158" s="254"/>
      <c r="P158" s="254"/>
      <c r="Q158" s="254"/>
      <c r="R158" s="254"/>
      <c r="S158" s="254"/>
      <c r="T158" s="25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6" t="s">
        <v>228</v>
      </c>
      <c r="AU158" s="256" t="s">
        <v>84</v>
      </c>
      <c r="AV158" s="14" t="s">
        <v>84</v>
      </c>
      <c r="AW158" s="14" t="s">
        <v>37</v>
      </c>
      <c r="AX158" s="14" t="s">
        <v>75</v>
      </c>
      <c r="AY158" s="256" t="s">
        <v>137</v>
      </c>
    </row>
    <row r="159" s="14" customFormat="1">
      <c r="A159" s="14"/>
      <c r="B159" s="246"/>
      <c r="C159" s="247"/>
      <c r="D159" s="226" t="s">
        <v>228</v>
      </c>
      <c r="E159" s="248" t="s">
        <v>19</v>
      </c>
      <c r="F159" s="249" t="s">
        <v>1827</v>
      </c>
      <c r="G159" s="247"/>
      <c r="H159" s="250">
        <v>2.7000000000000002</v>
      </c>
      <c r="I159" s="251"/>
      <c r="J159" s="247"/>
      <c r="K159" s="247"/>
      <c r="L159" s="252"/>
      <c r="M159" s="253"/>
      <c r="N159" s="254"/>
      <c r="O159" s="254"/>
      <c r="P159" s="254"/>
      <c r="Q159" s="254"/>
      <c r="R159" s="254"/>
      <c r="S159" s="254"/>
      <c r="T159" s="25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6" t="s">
        <v>228</v>
      </c>
      <c r="AU159" s="256" t="s">
        <v>84</v>
      </c>
      <c r="AV159" s="14" t="s">
        <v>84</v>
      </c>
      <c r="AW159" s="14" t="s">
        <v>37</v>
      </c>
      <c r="AX159" s="14" t="s">
        <v>75</v>
      </c>
      <c r="AY159" s="256" t="s">
        <v>137</v>
      </c>
    </row>
    <row r="160" s="14" customFormat="1">
      <c r="A160" s="14"/>
      <c r="B160" s="246"/>
      <c r="C160" s="247"/>
      <c r="D160" s="226" t="s">
        <v>228</v>
      </c>
      <c r="E160" s="248" t="s">
        <v>19</v>
      </c>
      <c r="F160" s="249" t="s">
        <v>1827</v>
      </c>
      <c r="G160" s="247"/>
      <c r="H160" s="250">
        <v>2.7000000000000002</v>
      </c>
      <c r="I160" s="251"/>
      <c r="J160" s="247"/>
      <c r="K160" s="247"/>
      <c r="L160" s="252"/>
      <c r="M160" s="253"/>
      <c r="N160" s="254"/>
      <c r="O160" s="254"/>
      <c r="P160" s="254"/>
      <c r="Q160" s="254"/>
      <c r="R160" s="254"/>
      <c r="S160" s="254"/>
      <c r="T160" s="25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6" t="s">
        <v>228</v>
      </c>
      <c r="AU160" s="256" t="s">
        <v>84</v>
      </c>
      <c r="AV160" s="14" t="s">
        <v>84</v>
      </c>
      <c r="AW160" s="14" t="s">
        <v>37</v>
      </c>
      <c r="AX160" s="14" t="s">
        <v>75</v>
      </c>
      <c r="AY160" s="256" t="s">
        <v>137</v>
      </c>
    </row>
    <row r="161" s="14" customFormat="1">
      <c r="A161" s="14"/>
      <c r="B161" s="246"/>
      <c r="C161" s="247"/>
      <c r="D161" s="226" t="s">
        <v>228</v>
      </c>
      <c r="E161" s="248" t="s">
        <v>19</v>
      </c>
      <c r="F161" s="249" t="s">
        <v>1828</v>
      </c>
      <c r="G161" s="247"/>
      <c r="H161" s="250">
        <v>2.7719999999999998</v>
      </c>
      <c r="I161" s="251"/>
      <c r="J161" s="247"/>
      <c r="K161" s="247"/>
      <c r="L161" s="252"/>
      <c r="M161" s="253"/>
      <c r="N161" s="254"/>
      <c r="O161" s="254"/>
      <c r="P161" s="254"/>
      <c r="Q161" s="254"/>
      <c r="R161" s="254"/>
      <c r="S161" s="254"/>
      <c r="T161" s="25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6" t="s">
        <v>228</v>
      </c>
      <c r="AU161" s="256" t="s">
        <v>84</v>
      </c>
      <c r="AV161" s="14" t="s">
        <v>84</v>
      </c>
      <c r="AW161" s="14" t="s">
        <v>37</v>
      </c>
      <c r="AX161" s="14" t="s">
        <v>75</v>
      </c>
      <c r="AY161" s="256" t="s">
        <v>137</v>
      </c>
    </row>
    <row r="162" s="14" customFormat="1">
      <c r="A162" s="14"/>
      <c r="B162" s="246"/>
      <c r="C162" s="247"/>
      <c r="D162" s="226" t="s">
        <v>228</v>
      </c>
      <c r="E162" s="248" t="s">
        <v>19</v>
      </c>
      <c r="F162" s="249" t="s">
        <v>1829</v>
      </c>
      <c r="G162" s="247"/>
      <c r="H162" s="250">
        <v>2.2799999999999998</v>
      </c>
      <c r="I162" s="251"/>
      <c r="J162" s="247"/>
      <c r="K162" s="247"/>
      <c r="L162" s="252"/>
      <c r="M162" s="253"/>
      <c r="N162" s="254"/>
      <c r="O162" s="254"/>
      <c r="P162" s="254"/>
      <c r="Q162" s="254"/>
      <c r="R162" s="254"/>
      <c r="S162" s="254"/>
      <c r="T162" s="25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6" t="s">
        <v>228</v>
      </c>
      <c r="AU162" s="256" t="s">
        <v>84</v>
      </c>
      <c r="AV162" s="14" t="s">
        <v>84</v>
      </c>
      <c r="AW162" s="14" t="s">
        <v>37</v>
      </c>
      <c r="AX162" s="14" t="s">
        <v>75</v>
      </c>
      <c r="AY162" s="256" t="s">
        <v>137</v>
      </c>
    </row>
    <row r="163" s="14" customFormat="1">
      <c r="A163" s="14"/>
      <c r="B163" s="246"/>
      <c r="C163" s="247"/>
      <c r="D163" s="226" t="s">
        <v>228</v>
      </c>
      <c r="E163" s="248" t="s">
        <v>19</v>
      </c>
      <c r="F163" s="249" t="s">
        <v>1830</v>
      </c>
      <c r="G163" s="247"/>
      <c r="H163" s="250">
        <v>5.2800000000000002</v>
      </c>
      <c r="I163" s="251"/>
      <c r="J163" s="247"/>
      <c r="K163" s="247"/>
      <c r="L163" s="252"/>
      <c r="M163" s="253"/>
      <c r="N163" s="254"/>
      <c r="O163" s="254"/>
      <c r="P163" s="254"/>
      <c r="Q163" s="254"/>
      <c r="R163" s="254"/>
      <c r="S163" s="254"/>
      <c r="T163" s="25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6" t="s">
        <v>228</v>
      </c>
      <c r="AU163" s="256" t="s">
        <v>84</v>
      </c>
      <c r="AV163" s="14" t="s">
        <v>84</v>
      </c>
      <c r="AW163" s="14" t="s">
        <v>37</v>
      </c>
      <c r="AX163" s="14" t="s">
        <v>75</v>
      </c>
      <c r="AY163" s="256" t="s">
        <v>137</v>
      </c>
    </row>
    <row r="164" s="14" customFormat="1">
      <c r="A164" s="14"/>
      <c r="B164" s="246"/>
      <c r="C164" s="247"/>
      <c r="D164" s="226" t="s">
        <v>228</v>
      </c>
      <c r="E164" s="248" t="s">
        <v>19</v>
      </c>
      <c r="F164" s="249" t="s">
        <v>1831</v>
      </c>
      <c r="G164" s="247"/>
      <c r="H164" s="250">
        <v>2.5939999999999999</v>
      </c>
      <c r="I164" s="251"/>
      <c r="J164" s="247"/>
      <c r="K164" s="247"/>
      <c r="L164" s="252"/>
      <c r="M164" s="253"/>
      <c r="N164" s="254"/>
      <c r="O164" s="254"/>
      <c r="P164" s="254"/>
      <c r="Q164" s="254"/>
      <c r="R164" s="254"/>
      <c r="S164" s="254"/>
      <c r="T164" s="25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6" t="s">
        <v>228</v>
      </c>
      <c r="AU164" s="256" t="s">
        <v>84</v>
      </c>
      <c r="AV164" s="14" t="s">
        <v>84</v>
      </c>
      <c r="AW164" s="14" t="s">
        <v>37</v>
      </c>
      <c r="AX164" s="14" t="s">
        <v>75</v>
      </c>
      <c r="AY164" s="256" t="s">
        <v>137</v>
      </c>
    </row>
    <row r="165" s="14" customFormat="1">
      <c r="A165" s="14"/>
      <c r="B165" s="246"/>
      <c r="C165" s="247"/>
      <c r="D165" s="226" t="s">
        <v>228</v>
      </c>
      <c r="E165" s="248" t="s">
        <v>19</v>
      </c>
      <c r="F165" s="249" t="s">
        <v>1832</v>
      </c>
      <c r="G165" s="247"/>
      <c r="H165" s="250">
        <v>2.6579999999999999</v>
      </c>
      <c r="I165" s="251"/>
      <c r="J165" s="247"/>
      <c r="K165" s="247"/>
      <c r="L165" s="252"/>
      <c r="M165" s="253"/>
      <c r="N165" s="254"/>
      <c r="O165" s="254"/>
      <c r="P165" s="254"/>
      <c r="Q165" s="254"/>
      <c r="R165" s="254"/>
      <c r="S165" s="254"/>
      <c r="T165" s="25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6" t="s">
        <v>228</v>
      </c>
      <c r="AU165" s="256" t="s">
        <v>84</v>
      </c>
      <c r="AV165" s="14" t="s">
        <v>84</v>
      </c>
      <c r="AW165" s="14" t="s">
        <v>37</v>
      </c>
      <c r="AX165" s="14" t="s">
        <v>75</v>
      </c>
      <c r="AY165" s="256" t="s">
        <v>137</v>
      </c>
    </row>
    <row r="166" s="14" customFormat="1">
      <c r="A166" s="14"/>
      <c r="B166" s="246"/>
      <c r="C166" s="247"/>
      <c r="D166" s="226" t="s">
        <v>228</v>
      </c>
      <c r="E166" s="248" t="s">
        <v>19</v>
      </c>
      <c r="F166" s="249" t="s">
        <v>1833</v>
      </c>
      <c r="G166" s="247"/>
      <c r="H166" s="250">
        <v>10.988</v>
      </c>
      <c r="I166" s="251"/>
      <c r="J166" s="247"/>
      <c r="K166" s="247"/>
      <c r="L166" s="252"/>
      <c r="M166" s="253"/>
      <c r="N166" s="254"/>
      <c r="O166" s="254"/>
      <c r="P166" s="254"/>
      <c r="Q166" s="254"/>
      <c r="R166" s="254"/>
      <c r="S166" s="254"/>
      <c r="T166" s="25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6" t="s">
        <v>228</v>
      </c>
      <c r="AU166" s="256" t="s">
        <v>84</v>
      </c>
      <c r="AV166" s="14" t="s">
        <v>84</v>
      </c>
      <c r="AW166" s="14" t="s">
        <v>37</v>
      </c>
      <c r="AX166" s="14" t="s">
        <v>75</v>
      </c>
      <c r="AY166" s="256" t="s">
        <v>137</v>
      </c>
    </row>
    <row r="167" s="14" customFormat="1">
      <c r="A167" s="14"/>
      <c r="B167" s="246"/>
      <c r="C167" s="247"/>
      <c r="D167" s="226" t="s">
        <v>228</v>
      </c>
      <c r="E167" s="248" t="s">
        <v>19</v>
      </c>
      <c r="F167" s="249" t="s">
        <v>1834</v>
      </c>
      <c r="G167" s="247"/>
      <c r="H167" s="250">
        <v>4.8789999999999996</v>
      </c>
      <c r="I167" s="251"/>
      <c r="J167" s="247"/>
      <c r="K167" s="247"/>
      <c r="L167" s="252"/>
      <c r="M167" s="253"/>
      <c r="N167" s="254"/>
      <c r="O167" s="254"/>
      <c r="P167" s="254"/>
      <c r="Q167" s="254"/>
      <c r="R167" s="254"/>
      <c r="S167" s="254"/>
      <c r="T167" s="25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6" t="s">
        <v>228</v>
      </c>
      <c r="AU167" s="256" t="s">
        <v>84</v>
      </c>
      <c r="AV167" s="14" t="s">
        <v>84</v>
      </c>
      <c r="AW167" s="14" t="s">
        <v>37</v>
      </c>
      <c r="AX167" s="14" t="s">
        <v>75</v>
      </c>
      <c r="AY167" s="256" t="s">
        <v>137</v>
      </c>
    </row>
    <row r="168" s="14" customFormat="1">
      <c r="A168" s="14"/>
      <c r="B168" s="246"/>
      <c r="C168" s="247"/>
      <c r="D168" s="226" t="s">
        <v>228</v>
      </c>
      <c r="E168" s="248" t="s">
        <v>19</v>
      </c>
      <c r="F168" s="249" t="s">
        <v>1835</v>
      </c>
      <c r="G168" s="247"/>
      <c r="H168" s="250">
        <v>9.1839999999999993</v>
      </c>
      <c r="I168" s="251"/>
      <c r="J168" s="247"/>
      <c r="K168" s="247"/>
      <c r="L168" s="252"/>
      <c r="M168" s="253"/>
      <c r="N168" s="254"/>
      <c r="O168" s="254"/>
      <c r="P168" s="254"/>
      <c r="Q168" s="254"/>
      <c r="R168" s="254"/>
      <c r="S168" s="254"/>
      <c r="T168" s="25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6" t="s">
        <v>228</v>
      </c>
      <c r="AU168" s="256" t="s">
        <v>84</v>
      </c>
      <c r="AV168" s="14" t="s">
        <v>84</v>
      </c>
      <c r="AW168" s="14" t="s">
        <v>37</v>
      </c>
      <c r="AX168" s="14" t="s">
        <v>75</v>
      </c>
      <c r="AY168" s="256" t="s">
        <v>137</v>
      </c>
    </row>
    <row r="169" s="14" customFormat="1">
      <c r="A169" s="14"/>
      <c r="B169" s="246"/>
      <c r="C169" s="247"/>
      <c r="D169" s="226" t="s">
        <v>228</v>
      </c>
      <c r="E169" s="248" t="s">
        <v>19</v>
      </c>
      <c r="F169" s="249" t="s">
        <v>1836</v>
      </c>
      <c r="G169" s="247"/>
      <c r="H169" s="250">
        <v>3.0750000000000002</v>
      </c>
      <c r="I169" s="251"/>
      <c r="J169" s="247"/>
      <c r="K169" s="247"/>
      <c r="L169" s="252"/>
      <c r="M169" s="253"/>
      <c r="N169" s="254"/>
      <c r="O169" s="254"/>
      <c r="P169" s="254"/>
      <c r="Q169" s="254"/>
      <c r="R169" s="254"/>
      <c r="S169" s="254"/>
      <c r="T169" s="25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6" t="s">
        <v>228</v>
      </c>
      <c r="AU169" s="256" t="s">
        <v>84</v>
      </c>
      <c r="AV169" s="14" t="s">
        <v>84</v>
      </c>
      <c r="AW169" s="14" t="s">
        <v>37</v>
      </c>
      <c r="AX169" s="14" t="s">
        <v>75</v>
      </c>
      <c r="AY169" s="256" t="s">
        <v>137</v>
      </c>
    </row>
    <row r="170" s="13" customFormat="1">
      <c r="A170" s="13"/>
      <c r="B170" s="236"/>
      <c r="C170" s="237"/>
      <c r="D170" s="226" t="s">
        <v>228</v>
      </c>
      <c r="E170" s="238" t="s">
        <v>19</v>
      </c>
      <c r="F170" s="239" t="s">
        <v>1331</v>
      </c>
      <c r="G170" s="237"/>
      <c r="H170" s="238" t="s">
        <v>19</v>
      </c>
      <c r="I170" s="240"/>
      <c r="J170" s="237"/>
      <c r="K170" s="237"/>
      <c r="L170" s="241"/>
      <c r="M170" s="242"/>
      <c r="N170" s="243"/>
      <c r="O170" s="243"/>
      <c r="P170" s="243"/>
      <c r="Q170" s="243"/>
      <c r="R170" s="243"/>
      <c r="S170" s="243"/>
      <c r="T170" s="24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5" t="s">
        <v>228</v>
      </c>
      <c r="AU170" s="245" t="s">
        <v>84</v>
      </c>
      <c r="AV170" s="13" t="s">
        <v>82</v>
      </c>
      <c r="AW170" s="13" t="s">
        <v>37</v>
      </c>
      <c r="AX170" s="13" t="s">
        <v>75</v>
      </c>
      <c r="AY170" s="245" t="s">
        <v>137</v>
      </c>
    </row>
    <row r="171" s="14" customFormat="1">
      <c r="A171" s="14"/>
      <c r="B171" s="246"/>
      <c r="C171" s="247"/>
      <c r="D171" s="226" t="s">
        <v>228</v>
      </c>
      <c r="E171" s="248" t="s">
        <v>19</v>
      </c>
      <c r="F171" s="249" t="s">
        <v>1308</v>
      </c>
      <c r="G171" s="247"/>
      <c r="H171" s="250">
        <v>300</v>
      </c>
      <c r="I171" s="251"/>
      <c r="J171" s="247"/>
      <c r="K171" s="247"/>
      <c r="L171" s="252"/>
      <c r="M171" s="253"/>
      <c r="N171" s="254"/>
      <c r="O171" s="254"/>
      <c r="P171" s="254"/>
      <c r="Q171" s="254"/>
      <c r="R171" s="254"/>
      <c r="S171" s="254"/>
      <c r="T171" s="25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6" t="s">
        <v>228</v>
      </c>
      <c r="AU171" s="256" t="s">
        <v>84</v>
      </c>
      <c r="AV171" s="14" t="s">
        <v>84</v>
      </c>
      <c r="AW171" s="14" t="s">
        <v>37</v>
      </c>
      <c r="AX171" s="14" t="s">
        <v>75</v>
      </c>
      <c r="AY171" s="256" t="s">
        <v>137</v>
      </c>
    </row>
    <row r="172" s="16" customFormat="1">
      <c r="A172" s="16"/>
      <c r="B172" s="280"/>
      <c r="C172" s="281"/>
      <c r="D172" s="226" t="s">
        <v>228</v>
      </c>
      <c r="E172" s="282" t="s">
        <v>19</v>
      </c>
      <c r="F172" s="283" t="s">
        <v>1309</v>
      </c>
      <c r="G172" s="281"/>
      <c r="H172" s="284">
        <v>372.33699999999999</v>
      </c>
      <c r="I172" s="285"/>
      <c r="J172" s="281"/>
      <c r="K172" s="281"/>
      <c r="L172" s="286"/>
      <c r="M172" s="287"/>
      <c r="N172" s="288"/>
      <c r="O172" s="288"/>
      <c r="P172" s="288"/>
      <c r="Q172" s="288"/>
      <c r="R172" s="288"/>
      <c r="S172" s="288"/>
      <c r="T172" s="289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90" t="s">
        <v>228</v>
      </c>
      <c r="AU172" s="290" t="s">
        <v>84</v>
      </c>
      <c r="AV172" s="16" t="s">
        <v>151</v>
      </c>
      <c r="AW172" s="16" t="s">
        <v>37</v>
      </c>
      <c r="AX172" s="16" t="s">
        <v>75</v>
      </c>
      <c r="AY172" s="290" t="s">
        <v>137</v>
      </c>
    </row>
    <row r="173" s="14" customFormat="1">
      <c r="A173" s="14"/>
      <c r="B173" s="246"/>
      <c r="C173" s="247"/>
      <c r="D173" s="226" t="s">
        <v>228</v>
      </c>
      <c r="E173" s="248" t="s">
        <v>19</v>
      </c>
      <c r="F173" s="249" t="s">
        <v>1822</v>
      </c>
      <c r="G173" s="247"/>
      <c r="H173" s="250">
        <v>3.7250000000000001</v>
      </c>
      <c r="I173" s="251"/>
      <c r="J173" s="247"/>
      <c r="K173" s="247"/>
      <c r="L173" s="252"/>
      <c r="M173" s="253"/>
      <c r="N173" s="254"/>
      <c r="O173" s="254"/>
      <c r="P173" s="254"/>
      <c r="Q173" s="254"/>
      <c r="R173" s="254"/>
      <c r="S173" s="254"/>
      <c r="T173" s="25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6" t="s">
        <v>228</v>
      </c>
      <c r="AU173" s="256" t="s">
        <v>84</v>
      </c>
      <c r="AV173" s="14" t="s">
        <v>84</v>
      </c>
      <c r="AW173" s="14" t="s">
        <v>37</v>
      </c>
      <c r="AX173" s="14" t="s">
        <v>75</v>
      </c>
      <c r="AY173" s="256" t="s">
        <v>137</v>
      </c>
    </row>
    <row r="174" s="14" customFormat="1">
      <c r="A174" s="14"/>
      <c r="B174" s="246"/>
      <c r="C174" s="247"/>
      <c r="D174" s="226" t="s">
        <v>228</v>
      </c>
      <c r="E174" s="248" t="s">
        <v>19</v>
      </c>
      <c r="F174" s="249" t="s">
        <v>1837</v>
      </c>
      <c r="G174" s="247"/>
      <c r="H174" s="250">
        <v>4.3680000000000003</v>
      </c>
      <c r="I174" s="251"/>
      <c r="J174" s="247"/>
      <c r="K174" s="247"/>
      <c r="L174" s="252"/>
      <c r="M174" s="253"/>
      <c r="N174" s="254"/>
      <c r="O174" s="254"/>
      <c r="P174" s="254"/>
      <c r="Q174" s="254"/>
      <c r="R174" s="254"/>
      <c r="S174" s="254"/>
      <c r="T174" s="25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6" t="s">
        <v>228</v>
      </c>
      <c r="AU174" s="256" t="s">
        <v>84</v>
      </c>
      <c r="AV174" s="14" t="s">
        <v>84</v>
      </c>
      <c r="AW174" s="14" t="s">
        <v>37</v>
      </c>
      <c r="AX174" s="14" t="s">
        <v>75</v>
      </c>
      <c r="AY174" s="256" t="s">
        <v>137</v>
      </c>
    </row>
    <row r="175" s="14" customFormat="1">
      <c r="A175" s="14"/>
      <c r="B175" s="246"/>
      <c r="C175" s="247"/>
      <c r="D175" s="226" t="s">
        <v>228</v>
      </c>
      <c r="E175" s="248" t="s">
        <v>19</v>
      </c>
      <c r="F175" s="249" t="s">
        <v>1838</v>
      </c>
      <c r="G175" s="247"/>
      <c r="H175" s="250">
        <v>4.9800000000000004</v>
      </c>
      <c r="I175" s="251"/>
      <c r="J175" s="247"/>
      <c r="K175" s="247"/>
      <c r="L175" s="252"/>
      <c r="M175" s="253"/>
      <c r="N175" s="254"/>
      <c r="O175" s="254"/>
      <c r="P175" s="254"/>
      <c r="Q175" s="254"/>
      <c r="R175" s="254"/>
      <c r="S175" s="254"/>
      <c r="T175" s="25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6" t="s">
        <v>228</v>
      </c>
      <c r="AU175" s="256" t="s">
        <v>84</v>
      </c>
      <c r="AV175" s="14" t="s">
        <v>84</v>
      </c>
      <c r="AW175" s="14" t="s">
        <v>37</v>
      </c>
      <c r="AX175" s="14" t="s">
        <v>75</v>
      </c>
      <c r="AY175" s="256" t="s">
        <v>137</v>
      </c>
    </row>
    <row r="176" s="14" customFormat="1">
      <c r="A176" s="14"/>
      <c r="B176" s="246"/>
      <c r="C176" s="247"/>
      <c r="D176" s="226" t="s">
        <v>228</v>
      </c>
      <c r="E176" s="248" t="s">
        <v>19</v>
      </c>
      <c r="F176" s="249" t="s">
        <v>1839</v>
      </c>
      <c r="G176" s="247"/>
      <c r="H176" s="250">
        <v>9.4320000000000004</v>
      </c>
      <c r="I176" s="251"/>
      <c r="J176" s="247"/>
      <c r="K176" s="247"/>
      <c r="L176" s="252"/>
      <c r="M176" s="253"/>
      <c r="N176" s="254"/>
      <c r="O176" s="254"/>
      <c r="P176" s="254"/>
      <c r="Q176" s="254"/>
      <c r="R176" s="254"/>
      <c r="S176" s="254"/>
      <c r="T176" s="25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6" t="s">
        <v>228</v>
      </c>
      <c r="AU176" s="256" t="s">
        <v>84</v>
      </c>
      <c r="AV176" s="14" t="s">
        <v>84</v>
      </c>
      <c r="AW176" s="14" t="s">
        <v>37</v>
      </c>
      <c r="AX176" s="14" t="s">
        <v>75</v>
      </c>
      <c r="AY176" s="256" t="s">
        <v>137</v>
      </c>
    </row>
    <row r="177" s="14" customFormat="1">
      <c r="A177" s="14"/>
      <c r="B177" s="246"/>
      <c r="C177" s="247"/>
      <c r="D177" s="226" t="s">
        <v>228</v>
      </c>
      <c r="E177" s="248" t="s">
        <v>19</v>
      </c>
      <c r="F177" s="249" t="s">
        <v>1840</v>
      </c>
      <c r="G177" s="247"/>
      <c r="H177" s="250">
        <v>2.7149999999999999</v>
      </c>
      <c r="I177" s="251"/>
      <c r="J177" s="247"/>
      <c r="K177" s="247"/>
      <c r="L177" s="252"/>
      <c r="M177" s="253"/>
      <c r="N177" s="254"/>
      <c r="O177" s="254"/>
      <c r="P177" s="254"/>
      <c r="Q177" s="254"/>
      <c r="R177" s="254"/>
      <c r="S177" s="254"/>
      <c r="T177" s="25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6" t="s">
        <v>228</v>
      </c>
      <c r="AU177" s="256" t="s">
        <v>84</v>
      </c>
      <c r="AV177" s="14" t="s">
        <v>84</v>
      </c>
      <c r="AW177" s="14" t="s">
        <v>37</v>
      </c>
      <c r="AX177" s="14" t="s">
        <v>75</v>
      </c>
      <c r="AY177" s="256" t="s">
        <v>137</v>
      </c>
    </row>
    <row r="178" s="14" customFormat="1">
      <c r="A178" s="14"/>
      <c r="B178" s="246"/>
      <c r="C178" s="247"/>
      <c r="D178" s="226" t="s">
        <v>228</v>
      </c>
      <c r="E178" s="248" t="s">
        <v>19</v>
      </c>
      <c r="F178" s="249" t="s">
        <v>1841</v>
      </c>
      <c r="G178" s="247"/>
      <c r="H178" s="250">
        <v>2.552</v>
      </c>
      <c r="I178" s="251"/>
      <c r="J178" s="247"/>
      <c r="K178" s="247"/>
      <c r="L178" s="252"/>
      <c r="M178" s="253"/>
      <c r="N178" s="254"/>
      <c r="O178" s="254"/>
      <c r="P178" s="254"/>
      <c r="Q178" s="254"/>
      <c r="R178" s="254"/>
      <c r="S178" s="254"/>
      <c r="T178" s="25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6" t="s">
        <v>228</v>
      </c>
      <c r="AU178" s="256" t="s">
        <v>84</v>
      </c>
      <c r="AV178" s="14" t="s">
        <v>84</v>
      </c>
      <c r="AW178" s="14" t="s">
        <v>37</v>
      </c>
      <c r="AX178" s="14" t="s">
        <v>75</v>
      </c>
      <c r="AY178" s="256" t="s">
        <v>137</v>
      </c>
    </row>
    <row r="179" s="14" customFormat="1">
      <c r="A179" s="14"/>
      <c r="B179" s="246"/>
      <c r="C179" s="247"/>
      <c r="D179" s="226" t="s">
        <v>228</v>
      </c>
      <c r="E179" s="248" t="s">
        <v>19</v>
      </c>
      <c r="F179" s="249" t="s">
        <v>1827</v>
      </c>
      <c r="G179" s="247"/>
      <c r="H179" s="250">
        <v>2.7000000000000002</v>
      </c>
      <c r="I179" s="251"/>
      <c r="J179" s="247"/>
      <c r="K179" s="247"/>
      <c r="L179" s="252"/>
      <c r="M179" s="253"/>
      <c r="N179" s="254"/>
      <c r="O179" s="254"/>
      <c r="P179" s="254"/>
      <c r="Q179" s="254"/>
      <c r="R179" s="254"/>
      <c r="S179" s="254"/>
      <c r="T179" s="25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6" t="s">
        <v>228</v>
      </c>
      <c r="AU179" s="256" t="s">
        <v>84</v>
      </c>
      <c r="AV179" s="14" t="s">
        <v>84</v>
      </c>
      <c r="AW179" s="14" t="s">
        <v>37</v>
      </c>
      <c r="AX179" s="14" t="s">
        <v>75</v>
      </c>
      <c r="AY179" s="256" t="s">
        <v>137</v>
      </c>
    </row>
    <row r="180" s="14" customFormat="1">
      <c r="A180" s="14"/>
      <c r="B180" s="246"/>
      <c r="C180" s="247"/>
      <c r="D180" s="226" t="s">
        <v>228</v>
      </c>
      <c r="E180" s="248" t="s">
        <v>19</v>
      </c>
      <c r="F180" s="249" t="s">
        <v>1830</v>
      </c>
      <c r="G180" s="247"/>
      <c r="H180" s="250">
        <v>5.2800000000000002</v>
      </c>
      <c r="I180" s="251"/>
      <c r="J180" s="247"/>
      <c r="K180" s="247"/>
      <c r="L180" s="252"/>
      <c r="M180" s="253"/>
      <c r="N180" s="254"/>
      <c r="O180" s="254"/>
      <c r="P180" s="254"/>
      <c r="Q180" s="254"/>
      <c r="R180" s="254"/>
      <c r="S180" s="254"/>
      <c r="T180" s="25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6" t="s">
        <v>228</v>
      </c>
      <c r="AU180" s="256" t="s">
        <v>84</v>
      </c>
      <c r="AV180" s="14" t="s">
        <v>84</v>
      </c>
      <c r="AW180" s="14" t="s">
        <v>37</v>
      </c>
      <c r="AX180" s="14" t="s">
        <v>75</v>
      </c>
      <c r="AY180" s="256" t="s">
        <v>137</v>
      </c>
    </row>
    <row r="181" s="14" customFormat="1">
      <c r="A181" s="14"/>
      <c r="B181" s="246"/>
      <c r="C181" s="247"/>
      <c r="D181" s="226" t="s">
        <v>228</v>
      </c>
      <c r="E181" s="248" t="s">
        <v>19</v>
      </c>
      <c r="F181" s="249" t="s">
        <v>1832</v>
      </c>
      <c r="G181" s="247"/>
      <c r="H181" s="250">
        <v>2.6579999999999999</v>
      </c>
      <c r="I181" s="251"/>
      <c r="J181" s="247"/>
      <c r="K181" s="247"/>
      <c r="L181" s="252"/>
      <c r="M181" s="253"/>
      <c r="N181" s="254"/>
      <c r="O181" s="254"/>
      <c r="P181" s="254"/>
      <c r="Q181" s="254"/>
      <c r="R181" s="254"/>
      <c r="S181" s="254"/>
      <c r="T181" s="25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6" t="s">
        <v>228</v>
      </c>
      <c r="AU181" s="256" t="s">
        <v>84</v>
      </c>
      <c r="AV181" s="14" t="s">
        <v>84</v>
      </c>
      <c r="AW181" s="14" t="s">
        <v>37</v>
      </c>
      <c r="AX181" s="14" t="s">
        <v>75</v>
      </c>
      <c r="AY181" s="256" t="s">
        <v>137</v>
      </c>
    </row>
    <row r="182" s="14" customFormat="1">
      <c r="A182" s="14"/>
      <c r="B182" s="246"/>
      <c r="C182" s="247"/>
      <c r="D182" s="226" t="s">
        <v>228</v>
      </c>
      <c r="E182" s="248" t="s">
        <v>19</v>
      </c>
      <c r="F182" s="249" t="s">
        <v>1831</v>
      </c>
      <c r="G182" s="247"/>
      <c r="H182" s="250">
        <v>2.5939999999999999</v>
      </c>
      <c r="I182" s="251"/>
      <c r="J182" s="247"/>
      <c r="K182" s="247"/>
      <c r="L182" s="252"/>
      <c r="M182" s="253"/>
      <c r="N182" s="254"/>
      <c r="O182" s="254"/>
      <c r="P182" s="254"/>
      <c r="Q182" s="254"/>
      <c r="R182" s="254"/>
      <c r="S182" s="254"/>
      <c r="T182" s="25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6" t="s">
        <v>228</v>
      </c>
      <c r="AU182" s="256" t="s">
        <v>84</v>
      </c>
      <c r="AV182" s="14" t="s">
        <v>84</v>
      </c>
      <c r="AW182" s="14" t="s">
        <v>37</v>
      </c>
      <c r="AX182" s="14" t="s">
        <v>75</v>
      </c>
      <c r="AY182" s="256" t="s">
        <v>137</v>
      </c>
    </row>
    <row r="183" s="14" customFormat="1">
      <c r="A183" s="14"/>
      <c r="B183" s="246"/>
      <c r="C183" s="247"/>
      <c r="D183" s="226" t="s">
        <v>228</v>
      </c>
      <c r="E183" s="248" t="s">
        <v>19</v>
      </c>
      <c r="F183" s="249" t="s">
        <v>1833</v>
      </c>
      <c r="G183" s="247"/>
      <c r="H183" s="250">
        <v>10.988</v>
      </c>
      <c r="I183" s="251"/>
      <c r="J183" s="247"/>
      <c r="K183" s="247"/>
      <c r="L183" s="252"/>
      <c r="M183" s="253"/>
      <c r="N183" s="254"/>
      <c r="O183" s="254"/>
      <c r="P183" s="254"/>
      <c r="Q183" s="254"/>
      <c r="R183" s="254"/>
      <c r="S183" s="254"/>
      <c r="T183" s="25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6" t="s">
        <v>228</v>
      </c>
      <c r="AU183" s="256" t="s">
        <v>84</v>
      </c>
      <c r="AV183" s="14" t="s">
        <v>84</v>
      </c>
      <c r="AW183" s="14" t="s">
        <v>37</v>
      </c>
      <c r="AX183" s="14" t="s">
        <v>75</v>
      </c>
      <c r="AY183" s="256" t="s">
        <v>137</v>
      </c>
    </row>
    <row r="184" s="14" customFormat="1">
      <c r="A184" s="14"/>
      <c r="B184" s="246"/>
      <c r="C184" s="247"/>
      <c r="D184" s="226" t="s">
        <v>228</v>
      </c>
      <c r="E184" s="248" t="s">
        <v>19</v>
      </c>
      <c r="F184" s="249" t="s">
        <v>1834</v>
      </c>
      <c r="G184" s="247"/>
      <c r="H184" s="250">
        <v>4.8789999999999996</v>
      </c>
      <c r="I184" s="251"/>
      <c r="J184" s="247"/>
      <c r="K184" s="247"/>
      <c r="L184" s="252"/>
      <c r="M184" s="253"/>
      <c r="N184" s="254"/>
      <c r="O184" s="254"/>
      <c r="P184" s="254"/>
      <c r="Q184" s="254"/>
      <c r="R184" s="254"/>
      <c r="S184" s="254"/>
      <c r="T184" s="25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6" t="s">
        <v>228</v>
      </c>
      <c r="AU184" s="256" t="s">
        <v>84</v>
      </c>
      <c r="AV184" s="14" t="s">
        <v>84</v>
      </c>
      <c r="AW184" s="14" t="s">
        <v>37</v>
      </c>
      <c r="AX184" s="14" t="s">
        <v>75</v>
      </c>
      <c r="AY184" s="256" t="s">
        <v>137</v>
      </c>
    </row>
    <row r="185" s="14" customFormat="1">
      <c r="A185" s="14"/>
      <c r="B185" s="246"/>
      <c r="C185" s="247"/>
      <c r="D185" s="226" t="s">
        <v>228</v>
      </c>
      <c r="E185" s="248" t="s">
        <v>19</v>
      </c>
      <c r="F185" s="249" t="s">
        <v>1842</v>
      </c>
      <c r="G185" s="247"/>
      <c r="H185" s="250">
        <v>11.682</v>
      </c>
      <c r="I185" s="251"/>
      <c r="J185" s="247"/>
      <c r="K185" s="247"/>
      <c r="L185" s="252"/>
      <c r="M185" s="253"/>
      <c r="N185" s="254"/>
      <c r="O185" s="254"/>
      <c r="P185" s="254"/>
      <c r="Q185" s="254"/>
      <c r="R185" s="254"/>
      <c r="S185" s="254"/>
      <c r="T185" s="25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6" t="s">
        <v>228</v>
      </c>
      <c r="AU185" s="256" t="s">
        <v>84</v>
      </c>
      <c r="AV185" s="14" t="s">
        <v>84</v>
      </c>
      <c r="AW185" s="14" t="s">
        <v>37</v>
      </c>
      <c r="AX185" s="14" t="s">
        <v>75</v>
      </c>
      <c r="AY185" s="256" t="s">
        <v>137</v>
      </c>
    </row>
    <row r="186" s="13" customFormat="1">
      <c r="A186" s="13"/>
      <c r="B186" s="236"/>
      <c r="C186" s="237"/>
      <c r="D186" s="226" t="s">
        <v>228</v>
      </c>
      <c r="E186" s="238" t="s">
        <v>19</v>
      </c>
      <c r="F186" s="239" t="s">
        <v>1331</v>
      </c>
      <c r="G186" s="237"/>
      <c r="H186" s="238" t="s">
        <v>19</v>
      </c>
      <c r="I186" s="240"/>
      <c r="J186" s="237"/>
      <c r="K186" s="237"/>
      <c r="L186" s="241"/>
      <c r="M186" s="242"/>
      <c r="N186" s="243"/>
      <c r="O186" s="243"/>
      <c r="P186" s="243"/>
      <c r="Q186" s="243"/>
      <c r="R186" s="243"/>
      <c r="S186" s="243"/>
      <c r="T186" s="244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5" t="s">
        <v>228</v>
      </c>
      <c r="AU186" s="245" t="s">
        <v>84</v>
      </c>
      <c r="AV186" s="13" t="s">
        <v>82</v>
      </c>
      <c r="AW186" s="13" t="s">
        <v>37</v>
      </c>
      <c r="AX186" s="13" t="s">
        <v>75</v>
      </c>
      <c r="AY186" s="245" t="s">
        <v>137</v>
      </c>
    </row>
    <row r="187" s="14" customFormat="1">
      <c r="A187" s="14"/>
      <c r="B187" s="246"/>
      <c r="C187" s="247"/>
      <c r="D187" s="226" t="s">
        <v>228</v>
      </c>
      <c r="E187" s="248" t="s">
        <v>19</v>
      </c>
      <c r="F187" s="249" t="s">
        <v>642</v>
      </c>
      <c r="G187" s="247"/>
      <c r="H187" s="250">
        <v>200</v>
      </c>
      <c r="I187" s="251"/>
      <c r="J187" s="247"/>
      <c r="K187" s="247"/>
      <c r="L187" s="252"/>
      <c r="M187" s="253"/>
      <c r="N187" s="254"/>
      <c r="O187" s="254"/>
      <c r="P187" s="254"/>
      <c r="Q187" s="254"/>
      <c r="R187" s="254"/>
      <c r="S187" s="254"/>
      <c r="T187" s="25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6" t="s">
        <v>228</v>
      </c>
      <c r="AU187" s="256" t="s">
        <v>84</v>
      </c>
      <c r="AV187" s="14" t="s">
        <v>84</v>
      </c>
      <c r="AW187" s="14" t="s">
        <v>37</v>
      </c>
      <c r="AX187" s="14" t="s">
        <v>75</v>
      </c>
      <c r="AY187" s="256" t="s">
        <v>137</v>
      </c>
    </row>
    <row r="188" s="16" customFormat="1">
      <c r="A188" s="16"/>
      <c r="B188" s="280"/>
      <c r="C188" s="281"/>
      <c r="D188" s="226" t="s">
        <v>228</v>
      </c>
      <c r="E188" s="282" t="s">
        <v>19</v>
      </c>
      <c r="F188" s="283" t="s">
        <v>1309</v>
      </c>
      <c r="G188" s="281"/>
      <c r="H188" s="284">
        <v>268.553</v>
      </c>
      <c r="I188" s="285"/>
      <c r="J188" s="281"/>
      <c r="K188" s="281"/>
      <c r="L188" s="286"/>
      <c r="M188" s="287"/>
      <c r="N188" s="288"/>
      <c r="O188" s="288"/>
      <c r="P188" s="288"/>
      <c r="Q188" s="288"/>
      <c r="R188" s="288"/>
      <c r="S188" s="288"/>
      <c r="T188" s="289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90" t="s">
        <v>228</v>
      </c>
      <c r="AU188" s="290" t="s">
        <v>84</v>
      </c>
      <c r="AV188" s="16" t="s">
        <v>151</v>
      </c>
      <c r="AW188" s="16" t="s">
        <v>37</v>
      </c>
      <c r="AX188" s="16" t="s">
        <v>75</v>
      </c>
      <c r="AY188" s="290" t="s">
        <v>137</v>
      </c>
    </row>
    <row r="189" s="15" customFormat="1">
      <c r="A189" s="15"/>
      <c r="B189" s="257"/>
      <c r="C189" s="258"/>
      <c r="D189" s="226" t="s">
        <v>228</v>
      </c>
      <c r="E189" s="259" t="s">
        <v>19</v>
      </c>
      <c r="F189" s="260" t="s">
        <v>237</v>
      </c>
      <c r="G189" s="258"/>
      <c r="H189" s="261">
        <v>640.88999999999999</v>
      </c>
      <c r="I189" s="262"/>
      <c r="J189" s="258"/>
      <c r="K189" s="258"/>
      <c r="L189" s="263"/>
      <c r="M189" s="264"/>
      <c r="N189" s="265"/>
      <c r="O189" s="265"/>
      <c r="P189" s="265"/>
      <c r="Q189" s="265"/>
      <c r="R189" s="265"/>
      <c r="S189" s="265"/>
      <c r="T189" s="266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67" t="s">
        <v>228</v>
      </c>
      <c r="AU189" s="267" t="s">
        <v>84</v>
      </c>
      <c r="AV189" s="15" t="s">
        <v>155</v>
      </c>
      <c r="AW189" s="15" t="s">
        <v>37</v>
      </c>
      <c r="AX189" s="15" t="s">
        <v>82</v>
      </c>
      <c r="AY189" s="267" t="s">
        <v>137</v>
      </c>
    </row>
    <row r="190" s="2" customFormat="1" ht="21.75" customHeight="1">
      <c r="A190" s="39"/>
      <c r="B190" s="40"/>
      <c r="C190" s="213" t="s">
        <v>185</v>
      </c>
      <c r="D190" s="213" t="s">
        <v>140</v>
      </c>
      <c r="E190" s="214" t="s">
        <v>1333</v>
      </c>
      <c r="F190" s="215" t="s">
        <v>1334</v>
      </c>
      <c r="G190" s="216" t="s">
        <v>1244</v>
      </c>
      <c r="H190" s="217">
        <v>1251.3299999999999</v>
      </c>
      <c r="I190" s="218"/>
      <c r="J190" s="219">
        <f>ROUND(I190*H190,2)</f>
        <v>0</v>
      </c>
      <c r="K190" s="215" t="s">
        <v>19</v>
      </c>
      <c r="L190" s="45"/>
      <c r="M190" s="220" t="s">
        <v>19</v>
      </c>
      <c r="N190" s="221" t="s">
        <v>46</v>
      </c>
      <c r="O190" s="85"/>
      <c r="P190" s="222">
        <f>O190*H190</f>
        <v>0</v>
      </c>
      <c r="Q190" s="222">
        <v>0.026440000000000002</v>
      </c>
      <c r="R190" s="222">
        <f>Q190*H190</f>
        <v>33.085165199999999</v>
      </c>
      <c r="S190" s="222">
        <v>0</v>
      </c>
      <c r="T190" s="223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24" t="s">
        <v>155</v>
      </c>
      <c r="AT190" s="224" t="s">
        <v>140</v>
      </c>
      <c r="AU190" s="224" t="s">
        <v>84</v>
      </c>
      <c r="AY190" s="18" t="s">
        <v>137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8" t="s">
        <v>82</v>
      </c>
      <c r="BK190" s="225">
        <f>ROUND(I190*H190,2)</f>
        <v>0</v>
      </c>
      <c r="BL190" s="18" t="s">
        <v>155</v>
      </c>
      <c r="BM190" s="224" t="s">
        <v>1843</v>
      </c>
    </row>
    <row r="191" s="2" customFormat="1" ht="24.15" customHeight="1">
      <c r="A191" s="39"/>
      <c r="B191" s="40"/>
      <c r="C191" s="213" t="s">
        <v>196</v>
      </c>
      <c r="D191" s="213" t="s">
        <v>140</v>
      </c>
      <c r="E191" s="214" t="s">
        <v>1336</v>
      </c>
      <c r="F191" s="215" t="s">
        <v>1337</v>
      </c>
      <c r="G191" s="216" t="s">
        <v>226</v>
      </c>
      <c r="H191" s="217">
        <v>2</v>
      </c>
      <c r="I191" s="218"/>
      <c r="J191" s="219">
        <f>ROUND(I191*H191,2)</f>
        <v>0</v>
      </c>
      <c r="K191" s="215" t="s">
        <v>282</v>
      </c>
      <c r="L191" s="45"/>
      <c r="M191" s="220" t="s">
        <v>19</v>
      </c>
      <c r="N191" s="221" t="s">
        <v>46</v>
      </c>
      <c r="O191" s="85"/>
      <c r="P191" s="222">
        <f>O191*H191</f>
        <v>0</v>
      </c>
      <c r="Q191" s="222">
        <v>0.025159999999999998</v>
      </c>
      <c r="R191" s="222">
        <f>Q191*H191</f>
        <v>0.050319999999999997</v>
      </c>
      <c r="S191" s="222">
        <v>0</v>
      </c>
      <c r="T191" s="223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24" t="s">
        <v>155</v>
      </c>
      <c r="AT191" s="224" t="s">
        <v>140</v>
      </c>
      <c r="AU191" s="224" t="s">
        <v>84</v>
      </c>
      <c r="AY191" s="18" t="s">
        <v>137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8" t="s">
        <v>82</v>
      </c>
      <c r="BK191" s="225">
        <f>ROUND(I191*H191,2)</f>
        <v>0</v>
      </c>
      <c r="BL191" s="18" t="s">
        <v>155</v>
      </c>
      <c r="BM191" s="224" t="s">
        <v>1844</v>
      </c>
    </row>
    <row r="192" s="2" customFormat="1">
      <c r="A192" s="39"/>
      <c r="B192" s="40"/>
      <c r="C192" s="41"/>
      <c r="D192" s="268" t="s">
        <v>284</v>
      </c>
      <c r="E192" s="41"/>
      <c r="F192" s="269" t="s">
        <v>1339</v>
      </c>
      <c r="G192" s="41"/>
      <c r="H192" s="41"/>
      <c r="I192" s="228"/>
      <c r="J192" s="41"/>
      <c r="K192" s="41"/>
      <c r="L192" s="45"/>
      <c r="M192" s="229"/>
      <c r="N192" s="230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284</v>
      </c>
      <c r="AU192" s="18" t="s">
        <v>84</v>
      </c>
    </row>
    <row r="193" s="13" customFormat="1">
      <c r="A193" s="13"/>
      <c r="B193" s="236"/>
      <c r="C193" s="237"/>
      <c r="D193" s="226" t="s">
        <v>228</v>
      </c>
      <c r="E193" s="238" t="s">
        <v>19</v>
      </c>
      <c r="F193" s="239" t="s">
        <v>1340</v>
      </c>
      <c r="G193" s="237"/>
      <c r="H193" s="238" t="s">
        <v>19</v>
      </c>
      <c r="I193" s="240"/>
      <c r="J193" s="237"/>
      <c r="K193" s="237"/>
      <c r="L193" s="241"/>
      <c r="M193" s="242"/>
      <c r="N193" s="243"/>
      <c r="O193" s="243"/>
      <c r="P193" s="243"/>
      <c r="Q193" s="243"/>
      <c r="R193" s="243"/>
      <c r="S193" s="243"/>
      <c r="T193" s="24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5" t="s">
        <v>228</v>
      </c>
      <c r="AU193" s="245" t="s">
        <v>84</v>
      </c>
      <c r="AV193" s="13" t="s">
        <v>82</v>
      </c>
      <c r="AW193" s="13" t="s">
        <v>37</v>
      </c>
      <c r="AX193" s="13" t="s">
        <v>75</v>
      </c>
      <c r="AY193" s="245" t="s">
        <v>137</v>
      </c>
    </row>
    <row r="194" s="13" customFormat="1">
      <c r="A194" s="13"/>
      <c r="B194" s="236"/>
      <c r="C194" s="237"/>
      <c r="D194" s="226" t="s">
        <v>228</v>
      </c>
      <c r="E194" s="238" t="s">
        <v>19</v>
      </c>
      <c r="F194" s="239" t="s">
        <v>1474</v>
      </c>
      <c r="G194" s="237"/>
      <c r="H194" s="238" t="s">
        <v>19</v>
      </c>
      <c r="I194" s="240"/>
      <c r="J194" s="237"/>
      <c r="K194" s="237"/>
      <c r="L194" s="241"/>
      <c r="M194" s="242"/>
      <c r="N194" s="243"/>
      <c r="O194" s="243"/>
      <c r="P194" s="243"/>
      <c r="Q194" s="243"/>
      <c r="R194" s="243"/>
      <c r="S194" s="243"/>
      <c r="T194" s="24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5" t="s">
        <v>228</v>
      </c>
      <c r="AU194" s="245" t="s">
        <v>84</v>
      </c>
      <c r="AV194" s="13" t="s">
        <v>82</v>
      </c>
      <c r="AW194" s="13" t="s">
        <v>37</v>
      </c>
      <c r="AX194" s="13" t="s">
        <v>75</v>
      </c>
      <c r="AY194" s="245" t="s">
        <v>137</v>
      </c>
    </row>
    <row r="195" s="14" customFormat="1">
      <c r="A195" s="14"/>
      <c r="B195" s="246"/>
      <c r="C195" s="247"/>
      <c r="D195" s="226" t="s">
        <v>228</v>
      </c>
      <c r="E195" s="248" t="s">
        <v>19</v>
      </c>
      <c r="F195" s="249" t="s">
        <v>82</v>
      </c>
      <c r="G195" s="247"/>
      <c r="H195" s="250">
        <v>1</v>
      </c>
      <c r="I195" s="251"/>
      <c r="J195" s="247"/>
      <c r="K195" s="247"/>
      <c r="L195" s="252"/>
      <c r="M195" s="253"/>
      <c r="N195" s="254"/>
      <c r="O195" s="254"/>
      <c r="P195" s="254"/>
      <c r="Q195" s="254"/>
      <c r="R195" s="254"/>
      <c r="S195" s="254"/>
      <c r="T195" s="25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6" t="s">
        <v>228</v>
      </c>
      <c r="AU195" s="256" t="s">
        <v>84</v>
      </c>
      <c r="AV195" s="14" t="s">
        <v>84</v>
      </c>
      <c r="AW195" s="14" t="s">
        <v>37</v>
      </c>
      <c r="AX195" s="14" t="s">
        <v>75</v>
      </c>
      <c r="AY195" s="256" t="s">
        <v>137</v>
      </c>
    </row>
    <row r="196" s="13" customFormat="1">
      <c r="A196" s="13"/>
      <c r="B196" s="236"/>
      <c r="C196" s="237"/>
      <c r="D196" s="226" t="s">
        <v>228</v>
      </c>
      <c r="E196" s="238" t="s">
        <v>19</v>
      </c>
      <c r="F196" s="239" t="s">
        <v>1488</v>
      </c>
      <c r="G196" s="237"/>
      <c r="H196" s="238" t="s">
        <v>19</v>
      </c>
      <c r="I196" s="240"/>
      <c r="J196" s="237"/>
      <c r="K196" s="237"/>
      <c r="L196" s="241"/>
      <c r="M196" s="242"/>
      <c r="N196" s="243"/>
      <c r="O196" s="243"/>
      <c r="P196" s="243"/>
      <c r="Q196" s="243"/>
      <c r="R196" s="243"/>
      <c r="S196" s="243"/>
      <c r="T196" s="24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5" t="s">
        <v>228</v>
      </c>
      <c r="AU196" s="245" t="s">
        <v>84</v>
      </c>
      <c r="AV196" s="13" t="s">
        <v>82</v>
      </c>
      <c r="AW196" s="13" t="s">
        <v>37</v>
      </c>
      <c r="AX196" s="13" t="s">
        <v>75</v>
      </c>
      <c r="AY196" s="245" t="s">
        <v>137</v>
      </c>
    </row>
    <row r="197" s="14" customFormat="1">
      <c r="A197" s="14"/>
      <c r="B197" s="246"/>
      <c r="C197" s="247"/>
      <c r="D197" s="226" t="s">
        <v>228</v>
      </c>
      <c r="E197" s="248" t="s">
        <v>19</v>
      </c>
      <c r="F197" s="249" t="s">
        <v>82</v>
      </c>
      <c r="G197" s="247"/>
      <c r="H197" s="250">
        <v>1</v>
      </c>
      <c r="I197" s="251"/>
      <c r="J197" s="247"/>
      <c r="K197" s="247"/>
      <c r="L197" s="252"/>
      <c r="M197" s="253"/>
      <c r="N197" s="254"/>
      <c r="O197" s="254"/>
      <c r="P197" s="254"/>
      <c r="Q197" s="254"/>
      <c r="R197" s="254"/>
      <c r="S197" s="254"/>
      <c r="T197" s="25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6" t="s">
        <v>228</v>
      </c>
      <c r="AU197" s="256" t="s">
        <v>84</v>
      </c>
      <c r="AV197" s="14" t="s">
        <v>84</v>
      </c>
      <c r="AW197" s="14" t="s">
        <v>37</v>
      </c>
      <c r="AX197" s="14" t="s">
        <v>75</v>
      </c>
      <c r="AY197" s="256" t="s">
        <v>137</v>
      </c>
    </row>
    <row r="198" s="15" customFormat="1">
      <c r="A198" s="15"/>
      <c r="B198" s="257"/>
      <c r="C198" s="258"/>
      <c r="D198" s="226" t="s">
        <v>228</v>
      </c>
      <c r="E198" s="259" t="s">
        <v>19</v>
      </c>
      <c r="F198" s="260" t="s">
        <v>237</v>
      </c>
      <c r="G198" s="258"/>
      <c r="H198" s="261">
        <v>2</v>
      </c>
      <c r="I198" s="262"/>
      <c r="J198" s="258"/>
      <c r="K198" s="258"/>
      <c r="L198" s="263"/>
      <c r="M198" s="264"/>
      <c r="N198" s="265"/>
      <c r="O198" s="265"/>
      <c r="P198" s="265"/>
      <c r="Q198" s="265"/>
      <c r="R198" s="265"/>
      <c r="S198" s="265"/>
      <c r="T198" s="26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7" t="s">
        <v>228</v>
      </c>
      <c r="AU198" s="267" t="s">
        <v>84</v>
      </c>
      <c r="AV198" s="15" t="s">
        <v>155</v>
      </c>
      <c r="AW198" s="15" t="s">
        <v>37</v>
      </c>
      <c r="AX198" s="15" t="s">
        <v>82</v>
      </c>
      <c r="AY198" s="267" t="s">
        <v>137</v>
      </c>
    </row>
    <row r="199" s="2" customFormat="1" ht="16.5" customHeight="1">
      <c r="A199" s="39"/>
      <c r="B199" s="40"/>
      <c r="C199" s="270" t="s">
        <v>201</v>
      </c>
      <c r="D199" s="270" t="s">
        <v>286</v>
      </c>
      <c r="E199" s="271" t="s">
        <v>1341</v>
      </c>
      <c r="F199" s="272" t="s">
        <v>1342</v>
      </c>
      <c r="G199" s="273" t="s">
        <v>226</v>
      </c>
      <c r="H199" s="274">
        <v>2</v>
      </c>
      <c r="I199" s="275"/>
      <c r="J199" s="276">
        <f>ROUND(I199*H199,2)</f>
        <v>0</v>
      </c>
      <c r="K199" s="272" t="s">
        <v>282</v>
      </c>
      <c r="L199" s="277"/>
      <c r="M199" s="278" t="s">
        <v>19</v>
      </c>
      <c r="N199" s="279" t="s">
        <v>46</v>
      </c>
      <c r="O199" s="85"/>
      <c r="P199" s="222">
        <f>O199*H199</f>
        <v>0</v>
      </c>
      <c r="Q199" s="222">
        <v>0.00109</v>
      </c>
      <c r="R199" s="222">
        <f>Q199*H199</f>
        <v>0.0021800000000000001</v>
      </c>
      <c r="S199" s="222">
        <v>0</v>
      </c>
      <c r="T199" s="223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24" t="s">
        <v>171</v>
      </c>
      <c r="AT199" s="224" t="s">
        <v>286</v>
      </c>
      <c r="AU199" s="224" t="s">
        <v>84</v>
      </c>
      <c r="AY199" s="18" t="s">
        <v>137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8" t="s">
        <v>82</v>
      </c>
      <c r="BK199" s="225">
        <f>ROUND(I199*H199,2)</f>
        <v>0</v>
      </c>
      <c r="BL199" s="18" t="s">
        <v>155</v>
      </c>
      <c r="BM199" s="224" t="s">
        <v>1845</v>
      </c>
    </row>
    <row r="200" s="12" customFormat="1" ht="22.8" customHeight="1">
      <c r="A200" s="12"/>
      <c r="B200" s="197"/>
      <c r="C200" s="198"/>
      <c r="D200" s="199" t="s">
        <v>74</v>
      </c>
      <c r="E200" s="211" t="s">
        <v>175</v>
      </c>
      <c r="F200" s="211" t="s">
        <v>1344</v>
      </c>
      <c r="G200" s="198"/>
      <c r="H200" s="198"/>
      <c r="I200" s="201"/>
      <c r="J200" s="212">
        <f>BK200</f>
        <v>0</v>
      </c>
      <c r="K200" s="198"/>
      <c r="L200" s="203"/>
      <c r="M200" s="204"/>
      <c r="N200" s="205"/>
      <c r="O200" s="205"/>
      <c r="P200" s="206">
        <f>SUM(P201:P238)</f>
        <v>0</v>
      </c>
      <c r="Q200" s="205"/>
      <c r="R200" s="206">
        <f>SUM(R201:R238)</f>
        <v>0.04500980000000001</v>
      </c>
      <c r="S200" s="205"/>
      <c r="T200" s="207">
        <f>SUM(T201:T238)</f>
        <v>0.034999999999999996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8" t="s">
        <v>82</v>
      </c>
      <c r="AT200" s="209" t="s">
        <v>74</v>
      </c>
      <c r="AU200" s="209" t="s">
        <v>82</v>
      </c>
      <c r="AY200" s="208" t="s">
        <v>137</v>
      </c>
      <c r="BK200" s="210">
        <f>SUM(BK201:BK238)</f>
        <v>0</v>
      </c>
    </row>
    <row r="201" s="2" customFormat="1" ht="37.8" customHeight="1">
      <c r="A201" s="39"/>
      <c r="B201" s="40"/>
      <c r="C201" s="213" t="s">
        <v>205</v>
      </c>
      <c r="D201" s="213" t="s">
        <v>140</v>
      </c>
      <c r="E201" s="214" t="s">
        <v>1345</v>
      </c>
      <c r="F201" s="215" t="s">
        <v>1346</v>
      </c>
      <c r="G201" s="216" t="s">
        <v>1244</v>
      </c>
      <c r="H201" s="217">
        <v>1622.6600000000001</v>
      </c>
      <c r="I201" s="218"/>
      <c r="J201" s="219">
        <f>ROUND(I201*H201,2)</f>
        <v>0</v>
      </c>
      <c r="K201" s="215" t="s">
        <v>282</v>
      </c>
      <c r="L201" s="45"/>
      <c r="M201" s="220" t="s">
        <v>19</v>
      </c>
      <c r="N201" s="221" t="s">
        <v>46</v>
      </c>
      <c r="O201" s="85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24" t="s">
        <v>155</v>
      </c>
      <c r="AT201" s="224" t="s">
        <v>140</v>
      </c>
      <c r="AU201" s="224" t="s">
        <v>84</v>
      </c>
      <c r="AY201" s="18" t="s">
        <v>137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8" t="s">
        <v>82</v>
      </c>
      <c r="BK201" s="225">
        <f>ROUND(I201*H201,2)</f>
        <v>0</v>
      </c>
      <c r="BL201" s="18" t="s">
        <v>155</v>
      </c>
      <c r="BM201" s="224" t="s">
        <v>1846</v>
      </c>
    </row>
    <row r="202" s="2" customFormat="1">
      <c r="A202" s="39"/>
      <c r="B202" s="40"/>
      <c r="C202" s="41"/>
      <c r="D202" s="268" t="s">
        <v>284</v>
      </c>
      <c r="E202" s="41"/>
      <c r="F202" s="269" t="s">
        <v>1348</v>
      </c>
      <c r="G202" s="41"/>
      <c r="H202" s="41"/>
      <c r="I202" s="228"/>
      <c r="J202" s="41"/>
      <c r="K202" s="41"/>
      <c r="L202" s="45"/>
      <c r="M202" s="229"/>
      <c r="N202" s="230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284</v>
      </c>
      <c r="AU202" s="18" t="s">
        <v>84</v>
      </c>
    </row>
    <row r="203" s="13" customFormat="1">
      <c r="A203" s="13"/>
      <c r="B203" s="236"/>
      <c r="C203" s="237"/>
      <c r="D203" s="226" t="s">
        <v>228</v>
      </c>
      <c r="E203" s="238" t="s">
        <v>19</v>
      </c>
      <c r="F203" s="239" t="s">
        <v>1474</v>
      </c>
      <c r="G203" s="237"/>
      <c r="H203" s="238" t="s">
        <v>19</v>
      </c>
      <c r="I203" s="240"/>
      <c r="J203" s="237"/>
      <c r="K203" s="237"/>
      <c r="L203" s="241"/>
      <c r="M203" s="242"/>
      <c r="N203" s="243"/>
      <c r="O203" s="243"/>
      <c r="P203" s="243"/>
      <c r="Q203" s="243"/>
      <c r="R203" s="243"/>
      <c r="S203" s="243"/>
      <c r="T203" s="24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5" t="s">
        <v>228</v>
      </c>
      <c r="AU203" s="245" t="s">
        <v>84</v>
      </c>
      <c r="AV203" s="13" t="s">
        <v>82</v>
      </c>
      <c r="AW203" s="13" t="s">
        <v>37</v>
      </c>
      <c r="AX203" s="13" t="s">
        <v>75</v>
      </c>
      <c r="AY203" s="245" t="s">
        <v>137</v>
      </c>
    </row>
    <row r="204" s="14" customFormat="1">
      <c r="A204" s="14"/>
      <c r="B204" s="246"/>
      <c r="C204" s="247"/>
      <c r="D204" s="226" t="s">
        <v>228</v>
      </c>
      <c r="E204" s="248" t="s">
        <v>19</v>
      </c>
      <c r="F204" s="249" t="s">
        <v>1847</v>
      </c>
      <c r="G204" s="247"/>
      <c r="H204" s="250">
        <v>109.62000000000001</v>
      </c>
      <c r="I204" s="251"/>
      <c r="J204" s="247"/>
      <c r="K204" s="247"/>
      <c r="L204" s="252"/>
      <c r="M204" s="253"/>
      <c r="N204" s="254"/>
      <c r="O204" s="254"/>
      <c r="P204" s="254"/>
      <c r="Q204" s="254"/>
      <c r="R204" s="254"/>
      <c r="S204" s="254"/>
      <c r="T204" s="25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6" t="s">
        <v>228</v>
      </c>
      <c r="AU204" s="256" t="s">
        <v>84</v>
      </c>
      <c r="AV204" s="14" t="s">
        <v>84</v>
      </c>
      <c r="AW204" s="14" t="s">
        <v>37</v>
      </c>
      <c r="AX204" s="14" t="s">
        <v>75</v>
      </c>
      <c r="AY204" s="256" t="s">
        <v>137</v>
      </c>
    </row>
    <row r="205" s="14" customFormat="1">
      <c r="A205" s="14"/>
      <c r="B205" s="246"/>
      <c r="C205" s="247"/>
      <c r="D205" s="226" t="s">
        <v>228</v>
      </c>
      <c r="E205" s="248" t="s">
        <v>19</v>
      </c>
      <c r="F205" s="249" t="s">
        <v>1848</v>
      </c>
      <c r="G205" s="247"/>
      <c r="H205" s="250">
        <v>147.47999999999999</v>
      </c>
      <c r="I205" s="251"/>
      <c r="J205" s="247"/>
      <c r="K205" s="247"/>
      <c r="L205" s="252"/>
      <c r="M205" s="253"/>
      <c r="N205" s="254"/>
      <c r="O205" s="254"/>
      <c r="P205" s="254"/>
      <c r="Q205" s="254"/>
      <c r="R205" s="254"/>
      <c r="S205" s="254"/>
      <c r="T205" s="25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6" t="s">
        <v>228</v>
      </c>
      <c r="AU205" s="256" t="s">
        <v>84</v>
      </c>
      <c r="AV205" s="14" t="s">
        <v>84</v>
      </c>
      <c r="AW205" s="14" t="s">
        <v>37</v>
      </c>
      <c r="AX205" s="14" t="s">
        <v>75</v>
      </c>
      <c r="AY205" s="256" t="s">
        <v>137</v>
      </c>
    </row>
    <row r="206" s="14" customFormat="1">
      <c r="A206" s="14"/>
      <c r="B206" s="246"/>
      <c r="C206" s="247"/>
      <c r="D206" s="226" t="s">
        <v>228</v>
      </c>
      <c r="E206" s="248" t="s">
        <v>19</v>
      </c>
      <c r="F206" s="249" t="s">
        <v>1849</v>
      </c>
      <c r="G206" s="247"/>
      <c r="H206" s="250">
        <v>230.81</v>
      </c>
      <c r="I206" s="251"/>
      <c r="J206" s="247"/>
      <c r="K206" s="247"/>
      <c r="L206" s="252"/>
      <c r="M206" s="253"/>
      <c r="N206" s="254"/>
      <c r="O206" s="254"/>
      <c r="P206" s="254"/>
      <c r="Q206" s="254"/>
      <c r="R206" s="254"/>
      <c r="S206" s="254"/>
      <c r="T206" s="25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56" t="s">
        <v>228</v>
      </c>
      <c r="AU206" s="256" t="s">
        <v>84</v>
      </c>
      <c r="AV206" s="14" t="s">
        <v>84</v>
      </c>
      <c r="AW206" s="14" t="s">
        <v>37</v>
      </c>
      <c r="AX206" s="14" t="s">
        <v>75</v>
      </c>
      <c r="AY206" s="256" t="s">
        <v>137</v>
      </c>
    </row>
    <row r="207" s="14" customFormat="1">
      <c r="A207" s="14"/>
      <c r="B207" s="246"/>
      <c r="C207" s="247"/>
      <c r="D207" s="226" t="s">
        <v>228</v>
      </c>
      <c r="E207" s="248" t="s">
        <v>19</v>
      </c>
      <c r="F207" s="249" t="s">
        <v>1850</v>
      </c>
      <c r="G207" s="247"/>
      <c r="H207" s="250">
        <v>487.91000000000002</v>
      </c>
      <c r="I207" s="251"/>
      <c r="J207" s="247"/>
      <c r="K207" s="247"/>
      <c r="L207" s="252"/>
      <c r="M207" s="253"/>
      <c r="N207" s="254"/>
      <c r="O207" s="254"/>
      <c r="P207" s="254"/>
      <c r="Q207" s="254"/>
      <c r="R207" s="254"/>
      <c r="S207" s="254"/>
      <c r="T207" s="25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6" t="s">
        <v>228</v>
      </c>
      <c r="AU207" s="256" t="s">
        <v>84</v>
      </c>
      <c r="AV207" s="14" t="s">
        <v>84</v>
      </c>
      <c r="AW207" s="14" t="s">
        <v>37</v>
      </c>
      <c r="AX207" s="14" t="s">
        <v>75</v>
      </c>
      <c r="AY207" s="256" t="s">
        <v>137</v>
      </c>
    </row>
    <row r="208" s="16" customFormat="1">
      <c r="A208" s="16"/>
      <c r="B208" s="280"/>
      <c r="C208" s="281"/>
      <c r="D208" s="226" t="s">
        <v>228</v>
      </c>
      <c r="E208" s="282" t="s">
        <v>19</v>
      </c>
      <c r="F208" s="283" t="s">
        <v>1309</v>
      </c>
      <c r="G208" s="281"/>
      <c r="H208" s="284">
        <v>975.82000000000005</v>
      </c>
      <c r="I208" s="285"/>
      <c r="J208" s="281"/>
      <c r="K208" s="281"/>
      <c r="L208" s="286"/>
      <c r="M208" s="287"/>
      <c r="N208" s="288"/>
      <c r="O208" s="288"/>
      <c r="P208" s="288"/>
      <c r="Q208" s="288"/>
      <c r="R208" s="288"/>
      <c r="S208" s="288"/>
      <c r="T208" s="289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90" t="s">
        <v>228</v>
      </c>
      <c r="AU208" s="290" t="s">
        <v>84</v>
      </c>
      <c r="AV208" s="16" t="s">
        <v>151</v>
      </c>
      <c r="AW208" s="16" t="s">
        <v>37</v>
      </c>
      <c r="AX208" s="16" t="s">
        <v>75</v>
      </c>
      <c r="AY208" s="290" t="s">
        <v>137</v>
      </c>
    </row>
    <row r="209" s="13" customFormat="1">
      <c r="A209" s="13"/>
      <c r="B209" s="236"/>
      <c r="C209" s="237"/>
      <c r="D209" s="226" t="s">
        <v>228</v>
      </c>
      <c r="E209" s="238" t="s">
        <v>19</v>
      </c>
      <c r="F209" s="239" t="s">
        <v>1488</v>
      </c>
      <c r="G209" s="237"/>
      <c r="H209" s="238" t="s">
        <v>19</v>
      </c>
      <c r="I209" s="240"/>
      <c r="J209" s="237"/>
      <c r="K209" s="237"/>
      <c r="L209" s="241"/>
      <c r="M209" s="242"/>
      <c r="N209" s="243"/>
      <c r="O209" s="243"/>
      <c r="P209" s="243"/>
      <c r="Q209" s="243"/>
      <c r="R209" s="243"/>
      <c r="S209" s="243"/>
      <c r="T209" s="24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5" t="s">
        <v>228</v>
      </c>
      <c r="AU209" s="245" t="s">
        <v>84</v>
      </c>
      <c r="AV209" s="13" t="s">
        <v>82</v>
      </c>
      <c r="AW209" s="13" t="s">
        <v>37</v>
      </c>
      <c r="AX209" s="13" t="s">
        <v>75</v>
      </c>
      <c r="AY209" s="245" t="s">
        <v>137</v>
      </c>
    </row>
    <row r="210" s="14" customFormat="1">
      <c r="A210" s="14"/>
      <c r="B210" s="246"/>
      <c r="C210" s="247"/>
      <c r="D210" s="226" t="s">
        <v>228</v>
      </c>
      <c r="E210" s="248" t="s">
        <v>19</v>
      </c>
      <c r="F210" s="249" t="s">
        <v>1851</v>
      </c>
      <c r="G210" s="247"/>
      <c r="H210" s="250">
        <v>312.25</v>
      </c>
      <c r="I210" s="251"/>
      <c r="J210" s="247"/>
      <c r="K210" s="247"/>
      <c r="L210" s="252"/>
      <c r="M210" s="253"/>
      <c r="N210" s="254"/>
      <c r="O210" s="254"/>
      <c r="P210" s="254"/>
      <c r="Q210" s="254"/>
      <c r="R210" s="254"/>
      <c r="S210" s="254"/>
      <c r="T210" s="25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6" t="s">
        <v>228</v>
      </c>
      <c r="AU210" s="256" t="s">
        <v>84</v>
      </c>
      <c r="AV210" s="14" t="s">
        <v>84</v>
      </c>
      <c r="AW210" s="14" t="s">
        <v>37</v>
      </c>
      <c r="AX210" s="14" t="s">
        <v>75</v>
      </c>
      <c r="AY210" s="256" t="s">
        <v>137</v>
      </c>
    </row>
    <row r="211" s="14" customFormat="1">
      <c r="A211" s="14"/>
      <c r="B211" s="246"/>
      <c r="C211" s="247"/>
      <c r="D211" s="226" t="s">
        <v>228</v>
      </c>
      <c r="E211" s="248" t="s">
        <v>19</v>
      </c>
      <c r="F211" s="249" t="s">
        <v>1852</v>
      </c>
      <c r="G211" s="247"/>
      <c r="H211" s="250">
        <v>11.17</v>
      </c>
      <c r="I211" s="251"/>
      <c r="J211" s="247"/>
      <c r="K211" s="247"/>
      <c r="L211" s="252"/>
      <c r="M211" s="253"/>
      <c r="N211" s="254"/>
      <c r="O211" s="254"/>
      <c r="P211" s="254"/>
      <c r="Q211" s="254"/>
      <c r="R211" s="254"/>
      <c r="S211" s="254"/>
      <c r="T211" s="25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6" t="s">
        <v>228</v>
      </c>
      <c r="AU211" s="256" t="s">
        <v>84</v>
      </c>
      <c r="AV211" s="14" t="s">
        <v>84</v>
      </c>
      <c r="AW211" s="14" t="s">
        <v>37</v>
      </c>
      <c r="AX211" s="14" t="s">
        <v>75</v>
      </c>
      <c r="AY211" s="256" t="s">
        <v>137</v>
      </c>
    </row>
    <row r="212" s="14" customFormat="1">
      <c r="A212" s="14"/>
      <c r="B212" s="246"/>
      <c r="C212" s="247"/>
      <c r="D212" s="226" t="s">
        <v>228</v>
      </c>
      <c r="E212" s="248" t="s">
        <v>19</v>
      </c>
      <c r="F212" s="249" t="s">
        <v>1853</v>
      </c>
      <c r="G212" s="247"/>
      <c r="H212" s="250">
        <v>323.42000000000002</v>
      </c>
      <c r="I212" s="251"/>
      <c r="J212" s="247"/>
      <c r="K212" s="247"/>
      <c r="L212" s="252"/>
      <c r="M212" s="253"/>
      <c r="N212" s="254"/>
      <c r="O212" s="254"/>
      <c r="P212" s="254"/>
      <c r="Q212" s="254"/>
      <c r="R212" s="254"/>
      <c r="S212" s="254"/>
      <c r="T212" s="25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6" t="s">
        <v>228</v>
      </c>
      <c r="AU212" s="256" t="s">
        <v>84</v>
      </c>
      <c r="AV212" s="14" t="s">
        <v>84</v>
      </c>
      <c r="AW212" s="14" t="s">
        <v>37</v>
      </c>
      <c r="AX212" s="14" t="s">
        <v>75</v>
      </c>
      <c r="AY212" s="256" t="s">
        <v>137</v>
      </c>
    </row>
    <row r="213" s="16" customFormat="1">
      <c r="A213" s="16"/>
      <c r="B213" s="280"/>
      <c r="C213" s="281"/>
      <c r="D213" s="226" t="s">
        <v>228</v>
      </c>
      <c r="E213" s="282" t="s">
        <v>19</v>
      </c>
      <c r="F213" s="283" t="s">
        <v>1309</v>
      </c>
      <c r="G213" s="281"/>
      <c r="H213" s="284">
        <v>646.84000000000003</v>
      </c>
      <c r="I213" s="285"/>
      <c r="J213" s="281"/>
      <c r="K213" s="281"/>
      <c r="L213" s="286"/>
      <c r="M213" s="287"/>
      <c r="N213" s="288"/>
      <c r="O213" s="288"/>
      <c r="P213" s="288"/>
      <c r="Q213" s="288"/>
      <c r="R213" s="288"/>
      <c r="S213" s="288"/>
      <c r="T213" s="289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90" t="s">
        <v>228</v>
      </c>
      <c r="AU213" s="290" t="s">
        <v>84</v>
      </c>
      <c r="AV213" s="16" t="s">
        <v>151</v>
      </c>
      <c r="AW213" s="16" t="s">
        <v>37</v>
      </c>
      <c r="AX213" s="16" t="s">
        <v>75</v>
      </c>
      <c r="AY213" s="290" t="s">
        <v>137</v>
      </c>
    </row>
    <row r="214" s="15" customFormat="1">
      <c r="A214" s="15"/>
      <c r="B214" s="257"/>
      <c r="C214" s="258"/>
      <c r="D214" s="226" t="s">
        <v>228</v>
      </c>
      <c r="E214" s="259" t="s">
        <v>19</v>
      </c>
      <c r="F214" s="260" t="s">
        <v>237</v>
      </c>
      <c r="G214" s="258"/>
      <c r="H214" s="261">
        <v>1622.6600000000001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67" t="s">
        <v>228</v>
      </c>
      <c r="AU214" s="267" t="s">
        <v>84</v>
      </c>
      <c r="AV214" s="15" t="s">
        <v>155</v>
      </c>
      <c r="AW214" s="15" t="s">
        <v>37</v>
      </c>
      <c r="AX214" s="15" t="s">
        <v>82</v>
      </c>
      <c r="AY214" s="267" t="s">
        <v>137</v>
      </c>
    </row>
    <row r="215" s="2" customFormat="1" ht="37.8" customHeight="1">
      <c r="A215" s="39"/>
      <c r="B215" s="40"/>
      <c r="C215" s="213" t="s">
        <v>189</v>
      </c>
      <c r="D215" s="213" t="s">
        <v>140</v>
      </c>
      <c r="E215" s="214" t="s">
        <v>1360</v>
      </c>
      <c r="F215" s="215" t="s">
        <v>1361</v>
      </c>
      <c r="G215" s="216" t="s">
        <v>1244</v>
      </c>
      <c r="H215" s="217">
        <v>1079.0450000000001</v>
      </c>
      <c r="I215" s="218"/>
      <c r="J215" s="219">
        <f>ROUND(I215*H215,2)</f>
        <v>0</v>
      </c>
      <c r="K215" s="215" t="s">
        <v>282</v>
      </c>
      <c r="L215" s="45"/>
      <c r="M215" s="220" t="s">
        <v>19</v>
      </c>
      <c r="N215" s="221" t="s">
        <v>46</v>
      </c>
      <c r="O215" s="85"/>
      <c r="P215" s="222">
        <f>O215*H215</f>
        <v>0</v>
      </c>
      <c r="Q215" s="222">
        <v>4.0000000000000003E-05</v>
      </c>
      <c r="R215" s="222">
        <f>Q215*H215</f>
        <v>0.043161800000000007</v>
      </c>
      <c r="S215" s="222">
        <v>0</v>
      </c>
      <c r="T215" s="223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24" t="s">
        <v>155</v>
      </c>
      <c r="AT215" s="224" t="s">
        <v>140</v>
      </c>
      <c r="AU215" s="224" t="s">
        <v>84</v>
      </c>
      <c r="AY215" s="18" t="s">
        <v>137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8" t="s">
        <v>82</v>
      </c>
      <c r="BK215" s="225">
        <f>ROUND(I215*H215,2)</f>
        <v>0</v>
      </c>
      <c r="BL215" s="18" t="s">
        <v>155</v>
      </c>
      <c r="BM215" s="224" t="s">
        <v>1854</v>
      </c>
    </row>
    <row r="216" s="2" customFormat="1">
      <c r="A216" s="39"/>
      <c r="B216" s="40"/>
      <c r="C216" s="41"/>
      <c r="D216" s="268" t="s">
        <v>284</v>
      </c>
      <c r="E216" s="41"/>
      <c r="F216" s="269" t="s">
        <v>1363</v>
      </c>
      <c r="G216" s="41"/>
      <c r="H216" s="41"/>
      <c r="I216" s="228"/>
      <c r="J216" s="41"/>
      <c r="K216" s="41"/>
      <c r="L216" s="45"/>
      <c r="M216" s="229"/>
      <c r="N216" s="230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284</v>
      </c>
      <c r="AU216" s="18" t="s">
        <v>84</v>
      </c>
    </row>
    <row r="217" s="2" customFormat="1">
      <c r="A217" s="39"/>
      <c r="B217" s="40"/>
      <c r="C217" s="41"/>
      <c r="D217" s="226" t="s">
        <v>158</v>
      </c>
      <c r="E217" s="41"/>
      <c r="F217" s="227" t="s">
        <v>1364</v>
      </c>
      <c r="G217" s="41"/>
      <c r="H217" s="41"/>
      <c r="I217" s="228"/>
      <c r="J217" s="41"/>
      <c r="K217" s="41"/>
      <c r="L217" s="45"/>
      <c r="M217" s="229"/>
      <c r="N217" s="230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158</v>
      </c>
      <c r="AU217" s="18" t="s">
        <v>84</v>
      </c>
    </row>
    <row r="218" s="13" customFormat="1">
      <c r="A218" s="13"/>
      <c r="B218" s="236"/>
      <c r="C218" s="237"/>
      <c r="D218" s="226" t="s">
        <v>228</v>
      </c>
      <c r="E218" s="238" t="s">
        <v>19</v>
      </c>
      <c r="F218" s="239" t="s">
        <v>1474</v>
      </c>
      <c r="G218" s="237"/>
      <c r="H218" s="238" t="s">
        <v>19</v>
      </c>
      <c r="I218" s="240"/>
      <c r="J218" s="237"/>
      <c r="K218" s="237"/>
      <c r="L218" s="241"/>
      <c r="M218" s="242"/>
      <c r="N218" s="243"/>
      <c r="O218" s="243"/>
      <c r="P218" s="243"/>
      <c r="Q218" s="243"/>
      <c r="R218" s="243"/>
      <c r="S218" s="243"/>
      <c r="T218" s="24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5" t="s">
        <v>228</v>
      </c>
      <c r="AU218" s="245" t="s">
        <v>84</v>
      </c>
      <c r="AV218" s="13" t="s">
        <v>82</v>
      </c>
      <c r="AW218" s="13" t="s">
        <v>37</v>
      </c>
      <c r="AX218" s="13" t="s">
        <v>75</v>
      </c>
      <c r="AY218" s="245" t="s">
        <v>137</v>
      </c>
    </row>
    <row r="219" s="14" customFormat="1">
      <c r="A219" s="14"/>
      <c r="B219" s="246"/>
      <c r="C219" s="247"/>
      <c r="D219" s="226" t="s">
        <v>228</v>
      </c>
      <c r="E219" s="248" t="s">
        <v>19</v>
      </c>
      <c r="F219" s="249" t="s">
        <v>1855</v>
      </c>
      <c r="G219" s="247"/>
      <c r="H219" s="250">
        <v>431.613</v>
      </c>
      <c r="I219" s="251"/>
      <c r="J219" s="247"/>
      <c r="K219" s="247"/>
      <c r="L219" s="252"/>
      <c r="M219" s="253"/>
      <c r="N219" s="254"/>
      <c r="O219" s="254"/>
      <c r="P219" s="254"/>
      <c r="Q219" s="254"/>
      <c r="R219" s="254"/>
      <c r="S219" s="254"/>
      <c r="T219" s="25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6" t="s">
        <v>228</v>
      </c>
      <c r="AU219" s="256" t="s">
        <v>84</v>
      </c>
      <c r="AV219" s="14" t="s">
        <v>84</v>
      </c>
      <c r="AW219" s="14" t="s">
        <v>37</v>
      </c>
      <c r="AX219" s="14" t="s">
        <v>75</v>
      </c>
      <c r="AY219" s="256" t="s">
        <v>137</v>
      </c>
    </row>
    <row r="220" s="14" customFormat="1">
      <c r="A220" s="14"/>
      <c r="B220" s="246"/>
      <c r="C220" s="247"/>
      <c r="D220" s="226" t="s">
        <v>228</v>
      </c>
      <c r="E220" s="248" t="s">
        <v>19</v>
      </c>
      <c r="F220" s="249" t="s">
        <v>1856</v>
      </c>
      <c r="G220" s="247"/>
      <c r="H220" s="250">
        <v>13.827</v>
      </c>
      <c r="I220" s="251"/>
      <c r="J220" s="247"/>
      <c r="K220" s="247"/>
      <c r="L220" s="252"/>
      <c r="M220" s="253"/>
      <c r="N220" s="254"/>
      <c r="O220" s="254"/>
      <c r="P220" s="254"/>
      <c r="Q220" s="254"/>
      <c r="R220" s="254"/>
      <c r="S220" s="254"/>
      <c r="T220" s="25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6" t="s">
        <v>228</v>
      </c>
      <c r="AU220" s="256" t="s">
        <v>84</v>
      </c>
      <c r="AV220" s="14" t="s">
        <v>84</v>
      </c>
      <c r="AW220" s="14" t="s">
        <v>37</v>
      </c>
      <c r="AX220" s="14" t="s">
        <v>75</v>
      </c>
      <c r="AY220" s="256" t="s">
        <v>137</v>
      </c>
    </row>
    <row r="221" s="14" customFormat="1">
      <c r="A221" s="14"/>
      <c r="B221" s="246"/>
      <c r="C221" s="247"/>
      <c r="D221" s="226" t="s">
        <v>228</v>
      </c>
      <c r="E221" s="248" t="s">
        <v>19</v>
      </c>
      <c r="F221" s="249" t="s">
        <v>1857</v>
      </c>
      <c r="G221" s="247"/>
      <c r="H221" s="250">
        <v>283.07499999999999</v>
      </c>
      <c r="I221" s="251"/>
      <c r="J221" s="247"/>
      <c r="K221" s="247"/>
      <c r="L221" s="252"/>
      <c r="M221" s="253"/>
      <c r="N221" s="254"/>
      <c r="O221" s="254"/>
      <c r="P221" s="254"/>
      <c r="Q221" s="254"/>
      <c r="R221" s="254"/>
      <c r="S221" s="254"/>
      <c r="T221" s="25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6" t="s">
        <v>228</v>
      </c>
      <c r="AU221" s="256" t="s">
        <v>84</v>
      </c>
      <c r="AV221" s="14" t="s">
        <v>84</v>
      </c>
      <c r="AW221" s="14" t="s">
        <v>37</v>
      </c>
      <c r="AX221" s="14" t="s">
        <v>75</v>
      </c>
      <c r="AY221" s="256" t="s">
        <v>137</v>
      </c>
    </row>
    <row r="222" s="14" customFormat="1">
      <c r="A222" s="14"/>
      <c r="B222" s="246"/>
      <c r="C222" s="247"/>
      <c r="D222" s="226" t="s">
        <v>228</v>
      </c>
      <c r="E222" s="248" t="s">
        <v>19</v>
      </c>
      <c r="F222" s="249" t="s">
        <v>1858</v>
      </c>
      <c r="G222" s="247"/>
      <c r="H222" s="250">
        <v>-94.909999999999997</v>
      </c>
      <c r="I222" s="251"/>
      <c r="J222" s="247"/>
      <c r="K222" s="247"/>
      <c r="L222" s="252"/>
      <c r="M222" s="253"/>
      <c r="N222" s="254"/>
      <c r="O222" s="254"/>
      <c r="P222" s="254"/>
      <c r="Q222" s="254"/>
      <c r="R222" s="254"/>
      <c r="S222" s="254"/>
      <c r="T222" s="25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6" t="s">
        <v>228</v>
      </c>
      <c r="AU222" s="256" t="s">
        <v>84</v>
      </c>
      <c r="AV222" s="14" t="s">
        <v>84</v>
      </c>
      <c r="AW222" s="14" t="s">
        <v>37</v>
      </c>
      <c r="AX222" s="14" t="s">
        <v>75</v>
      </c>
      <c r="AY222" s="256" t="s">
        <v>137</v>
      </c>
    </row>
    <row r="223" s="16" customFormat="1">
      <c r="A223" s="16"/>
      <c r="B223" s="280"/>
      <c r="C223" s="281"/>
      <c r="D223" s="226" t="s">
        <v>228</v>
      </c>
      <c r="E223" s="282" t="s">
        <v>19</v>
      </c>
      <c r="F223" s="283" t="s">
        <v>1309</v>
      </c>
      <c r="G223" s="281"/>
      <c r="H223" s="284">
        <v>633.60500000000002</v>
      </c>
      <c r="I223" s="285"/>
      <c r="J223" s="281"/>
      <c r="K223" s="281"/>
      <c r="L223" s="286"/>
      <c r="M223" s="287"/>
      <c r="N223" s="288"/>
      <c r="O223" s="288"/>
      <c r="P223" s="288"/>
      <c r="Q223" s="288"/>
      <c r="R223" s="288"/>
      <c r="S223" s="288"/>
      <c r="T223" s="289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T223" s="290" t="s">
        <v>228</v>
      </c>
      <c r="AU223" s="290" t="s">
        <v>84</v>
      </c>
      <c r="AV223" s="16" t="s">
        <v>151</v>
      </c>
      <c r="AW223" s="16" t="s">
        <v>37</v>
      </c>
      <c r="AX223" s="16" t="s">
        <v>75</v>
      </c>
      <c r="AY223" s="290" t="s">
        <v>137</v>
      </c>
    </row>
    <row r="224" s="13" customFormat="1">
      <c r="A224" s="13"/>
      <c r="B224" s="236"/>
      <c r="C224" s="237"/>
      <c r="D224" s="226" t="s">
        <v>228</v>
      </c>
      <c r="E224" s="238" t="s">
        <v>19</v>
      </c>
      <c r="F224" s="239" t="s">
        <v>1488</v>
      </c>
      <c r="G224" s="237"/>
      <c r="H224" s="238" t="s">
        <v>19</v>
      </c>
      <c r="I224" s="240"/>
      <c r="J224" s="237"/>
      <c r="K224" s="237"/>
      <c r="L224" s="241"/>
      <c r="M224" s="242"/>
      <c r="N224" s="243"/>
      <c r="O224" s="243"/>
      <c r="P224" s="243"/>
      <c r="Q224" s="243"/>
      <c r="R224" s="243"/>
      <c r="S224" s="243"/>
      <c r="T224" s="24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5" t="s">
        <v>228</v>
      </c>
      <c r="AU224" s="245" t="s">
        <v>84</v>
      </c>
      <c r="AV224" s="13" t="s">
        <v>82</v>
      </c>
      <c r="AW224" s="13" t="s">
        <v>37</v>
      </c>
      <c r="AX224" s="13" t="s">
        <v>75</v>
      </c>
      <c r="AY224" s="245" t="s">
        <v>137</v>
      </c>
    </row>
    <row r="225" s="14" customFormat="1">
      <c r="A225" s="14"/>
      <c r="B225" s="246"/>
      <c r="C225" s="247"/>
      <c r="D225" s="226" t="s">
        <v>228</v>
      </c>
      <c r="E225" s="248" t="s">
        <v>19</v>
      </c>
      <c r="F225" s="249" t="s">
        <v>1855</v>
      </c>
      <c r="G225" s="247"/>
      <c r="H225" s="250">
        <v>431.613</v>
      </c>
      <c r="I225" s="251"/>
      <c r="J225" s="247"/>
      <c r="K225" s="247"/>
      <c r="L225" s="252"/>
      <c r="M225" s="253"/>
      <c r="N225" s="254"/>
      <c r="O225" s="254"/>
      <c r="P225" s="254"/>
      <c r="Q225" s="254"/>
      <c r="R225" s="254"/>
      <c r="S225" s="254"/>
      <c r="T225" s="25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6" t="s">
        <v>228</v>
      </c>
      <c r="AU225" s="256" t="s">
        <v>84</v>
      </c>
      <c r="AV225" s="14" t="s">
        <v>84</v>
      </c>
      <c r="AW225" s="14" t="s">
        <v>37</v>
      </c>
      <c r="AX225" s="14" t="s">
        <v>75</v>
      </c>
      <c r="AY225" s="256" t="s">
        <v>137</v>
      </c>
    </row>
    <row r="226" s="14" customFormat="1">
      <c r="A226" s="14"/>
      <c r="B226" s="246"/>
      <c r="C226" s="247"/>
      <c r="D226" s="226" t="s">
        <v>228</v>
      </c>
      <c r="E226" s="248" t="s">
        <v>19</v>
      </c>
      <c r="F226" s="249" t="s">
        <v>1856</v>
      </c>
      <c r="G226" s="247"/>
      <c r="H226" s="250">
        <v>13.827</v>
      </c>
      <c r="I226" s="251"/>
      <c r="J226" s="247"/>
      <c r="K226" s="247"/>
      <c r="L226" s="252"/>
      <c r="M226" s="253"/>
      <c r="N226" s="254"/>
      <c r="O226" s="254"/>
      <c r="P226" s="254"/>
      <c r="Q226" s="254"/>
      <c r="R226" s="254"/>
      <c r="S226" s="254"/>
      <c r="T226" s="25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6" t="s">
        <v>228</v>
      </c>
      <c r="AU226" s="256" t="s">
        <v>84</v>
      </c>
      <c r="AV226" s="14" t="s">
        <v>84</v>
      </c>
      <c r="AW226" s="14" t="s">
        <v>37</v>
      </c>
      <c r="AX226" s="14" t="s">
        <v>75</v>
      </c>
      <c r="AY226" s="256" t="s">
        <v>137</v>
      </c>
    </row>
    <row r="227" s="16" customFormat="1">
      <c r="A227" s="16"/>
      <c r="B227" s="280"/>
      <c r="C227" s="281"/>
      <c r="D227" s="226" t="s">
        <v>228</v>
      </c>
      <c r="E227" s="282" t="s">
        <v>19</v>
      </c>
      <c r="F227" s="283" t="s">
        <v>1309</v>
      </c>
      <c r="G227" s="281"/>
      <c r="H227" s="284">
        <v>445.44</v>
      </c>
      <c r="I227" s="285"/>
      <c r="J227" s="281"/>
      <c r="K227" s="281"/>
      <c r="L227" s="286"/>
      <c r="M227" s="287"/>
      <c r="N227" s="288"/>
      <c r="O227" s="288"/>
      <c r="P227" s="288"/>
      <c r="Q227" s="288"/>
      <c r="R227" s="288"/>
      <c r="S227" s="288"/>
      <c r="T227" s="289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90" t="s">
        <v>228</v>
      </c>
      <c r="AU227" s="290" t="s">
        <v>84</v>
      </c>
      <c r="AV227" s="16" t="s">
        <v>151</v>
      </c>
      <c r="AW227" s="16" t="s">
        <v>37</v>
      </c>
      <c r="AX227" s="16" t="s">
        <v>75</v>
      </c>
      <c r="AY227" s="290" t="s">
        <v>137</v>
      </c>
    </row>
    <row r="228" s="15" customFormat="1">
      <c r="A228" s="15"/>
      <c r="B228" s="257"/>
      <c r="C228" s="258"/>
      <c r="D228" s="226" t="s">
        <v>228</v>
      </c>
      <c r="E228" s="259" t="s">
        <v>19</v>
      </c>
      <c r="F228" s="260" t="s">
        <v>237</v>
      </c>
      <c r="G228" s="258"/>
      <c r="H228" s="261">
        <v>1079.0450000000001</v>
      </c>
      <c r="I228" s="262"/>
      <c r="J228" s="258"/>
      <c r="K228" s="258"/>
      <c r="L228" s="263"/>
      <c r="M228" s="264"/>
      <c r="N228" s="265"/>
      <c r="O228" s="265"/>
      <c r="P228" s="265"/>
      <c r="Q228" s="265"/>
      <c r="R228" s="265"/>
      <c r="S228" s="265"/>
      <c r="T228" s="266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7" t="s">
        <v>228</v>
      </c>
      <c r="AU228" s="267" t="s">
        <v>84</v>
      </c>
      <c r="AV228" s="15" t="s">
        <v>155</v>
      </c>
      <c r="AW228" s="15" t="s">
        <v>37</v>
      </c>
      <c r="AX228" s="15" t="s">
        <v>82</v>
      </c>
      <c r="AY228" s="267" t="s">
        <v>137</v>
      </c>
    </row>
    <row r="229" s="2" customFormat="1" ht="44.25" customHeight="1">
      <c r="A229" s="39"/>
      <c r="B229" s="40"/>
      <c r="C229" s="213" t="s">
        <v>241</v>
      </c>
      <c r="D229" s="213" t="s">
        <v>140</v>
      </c>
      <c r="E229" s="214" t="s">
        <v>1371</v>
      </c>
      <c r="F229" s="215" t="s">
        <v>1372</v>
      </c>
      <c r="G229" s="216" t="s">
        <v>469</v>
      </c>
      <c r="H229" s="217">
        <v>1.3999999999999999</v>
      </c>
      <c r="I229" s="218"/>
      <c r="J229" s="219">
        <f>ROUND(I229*H229,2)</f>
        <v>0</v>
      </c>
      <c r="K229" s="215" t="s">
        <v>282</v>
      </c>
      <c r="L229" s="45"/>
      <c r="M229" s="220" t="s">
        <v>19</v>
      </c>
      <c r="N229" s="221" t="s">
        <v>46</v>
      </c>
      <c r="O229" s="85"/>
      <c r="P229" s="222">
        <f>O229*H229</f>
        <v>0</v>
      </c>
      <c r="Q229" s="222">
        <v>0.00132</v>
      </c>
      <c r="R229" s="222">
        <f>Q229*H229</f>
        <v>0.0018479999999999998</v>
      </c>
      <c r="S229" s="222">
        <v>0.025000000000000001</v>
      </c>
      <c r="T229" s="223">
        <f>S229*H229</f>
        <v>0.034999999999999996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24" t="s">
        <v>155</v>
      </c>
      <c r="AT229" s="224" t="s">
        <v>140</v>
      </c>
      <c r="AU229" s="224" t="s">
        <v>84</v>
      </c>
      <c r="AY229" s="18" t="s">
        <v>137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8" t="s">
        <v>82</v>
      </c>
      <c r="BK229" s="225">
        <f>ROUND(I229*H229,2)</f>
        <v>0</v>
      </c>
      <c r="BL229" s="18" t="s">
        <v>155</v>
      </c>
      <c r="BM229" s="224" t="s">
        <v>1859</v>
      </c>
    </row>
    <row r="230" s="2" customFormat="1">
      <c r="A230" s="39"/>
      <c r="B230" s="40"/>
      <c r="C230" s="41"/>
      <c r="D230" s="268" t="s">
        <v>284</v>
      </c>
      <c r="E230" s="41"/>
      <c r="F230" s="269" t="s">
        <v>1374</v>
      </c>
      <c r="G230" s="41"/>
      <c r="H230" s="41"/>
      <c r="I230" s="228"/>
      <c r="J230" s="41"/>
      <c r="K230" s="41"/>
      <c r="L230" s="45"/>
      <c r="M230" s="229"/>
      <c r="N230" s="230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284</v>
      </c>
      <c r="AU230" s="18" t="s">
        <v>84</v>
      </c>
    </row>
    <row r="231" s="13" customFormat="1">
      <c r="A231" s="13"/>
      <c r="B231" s="236"/>
      <c r="C231" s="237"/>
      <c r="D231" s="226" t="s">
        <v>228</v>
      </c>
      <c r="E231" s="238" t="s">
        <v>19</v>
      </c>
      <c r="F231" s="239" t="s">
        <v>1375</v>
      </c>
      <c r="G231" s="237"/>
      <c r="H231" s="238" t="s">
        <v>19</v>
      </c>
      <c r="I231" s="240"/>
      <c r="J231" s="237"/>
      <c r="K231" s="237"/>
      <c r="L231" s="241"/>
      <c r="M231" s="242"/>
      <c r="N231" s="243"/>
      <c r="O231" s="243"/>
      <c r="P231" s="243"/>
      <c r="Q231" s="243"/>
      <c r="R231" s="243"/>
      <c r="S231" s="243"/>
      <c r="T231" s="24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5" t="s">
        <v>228</v>
      </c>
      <c r="AU231" s="245" t="s">
        <v>84</v>
      </c>
      <c r="AV231" s="13" t="s">
        <v>82</v>
      </c>
      <c r="AW231" s="13" t="s">
        <v>37</v>
      </c>
      <c r="AX231" s="13" t="s">
        <v>75</v>
      </c>
      <c r="AY231" s="245" t="s">
        <v>137</v>
      </c>
    </row>
    <row r="232" s="13" customFormat="1">
      <c r="A232" s="13"/>
      <c r="B232" s="236"/>
      <c r="C232" s="237"/>
      <c r="D232" s="226" t="s">
        <v>228</v>
      </c>
      <c r="E232" s="238" t="s">
        <v>19</v>
      </c>
      <c r="F232" s="239" t="s">
        <v>1474</v>
      </c>
      <c r="G232" s="237"/>
      <c r="H232" s="238" t="s">
        <v>19</v>
      </c>
      <c r="I232" s="240"/>
      <c r="J232" s="237"/>
      <c r="K232" s="237"/>
      <c r="L232" s="241"/>
      <c r="M232" s="242"/>
      <c r="N232" s="243"/>
      <c r="O232" s="243"/>
      <c r="P232" s="243"/>
      <c r="Q232" s="243"/>
      <c r="R232" s="243"/>
      <c r="S232" s="243"/>
      <c r="T232" s="244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5" t="s">
        <v>228</v>
      </c>
      <c r="AU232" s="245" t="s">
        <v>84</v>
      </c>
      <c r="AV232" s="13" t="s">
        <v>82</v>
      </c>
      <c r="AW232" s="13" t="s">
        <v>37</v>
      </c>
      <c r="AX232" s="13" t="s">
        <v>75</v>
      </c>
      <c r="AY232" s="245" t="s">
        <v>137</v>
      </c>
    </row>
    <row r="233" s="14" customFormat="1">
      <c r="A233" s="14"/>
      <c r="B233" s="246"/>
      <c r="C233" s="247"/>
      <c r="D233" s="226" t="s">
        <v>228</v>
      </c>
      <c r="E233" s="248" t="s">
        <v>19</v>
      </c>
      <c r="F233" s="249" t="s">
        <v>1860</v>
      </c>
      <c r="G233" s="247"/>
      <c r="H233" s="250">
        <v>0.69999999999999996</v>
      </c>
      <c r="I233" s="251"/>
      <c r="J233" s="247"/>
      <c r="K233" s="247"/>
      <c r="L233" s="252"/>
      <c r="M233" s="253"/>
      <c r="N233" s="254"/>
      <c r="O233" s="254"/>
      <c r="P233" s="254"/>
      <c r="Q233" s="254"/>
      <c r="R233" s="254"/>
      <c r="S233" s="254"/>
      <c r="T233" s="255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56" t="s">
        <v>228</v>
      </c>
      <c r="AU233" s="256" t="s">
        <v>84</v>
      </c>
      <c r="AV233" s="14" t="s">
        <v>84</v>
      </c>
      <c r="AW233" s="14" t="s">
        <v>37</v>
      </c>
      <c r="AX233" s="14" t="s">
        <v>75</v>
      </c>
      <c r="AY233" s="256" t="s">
        <v>137</v>
      </c>
    </row>
    <row r="234" s="13" customFormat="1">
      <c r="A234" s="13"/>
      <c r="B234" s="236"/>
      <c r="C234" s="237"/>
      <c r="D234" s="226" t="s">
        <v>228</v>
      </c>
      <c r="E234" s="238" t="s">
        <v>19</v>
      </c>
      <c r="F234" s="239" t="s">
        <v>1488</v>
      </c>
      <c r="G234" s="237"/>
      <c r="H234" s="238" t="s">
        <v>19</v>
      </c>
      <c r="I234" s="240"/>
      <c r="J234" s="237"/>
      <c r="K234" s="237"/>
      <c r="L234" s="241"/>
      <c r="M234" s="242"/>
      <c r="N234" s="243"/>
      <c r="O234" s="243"/>
      <c r="P234" s="243"/>
      <c r="Q234" s="243"/>
      <c r="R234" s="243"/>
      <c r="S234" s="243"/>
      <c r="T234" s="24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5" t="s">
        <v>228</v>
      </c>
      <c r="AU234" s="245" t="s">
        <v>84</v>
      </c>
      <c r="AV234" s="13" t="s">
        <v>82</v>
      </c>
      <c r="AW234" s="13" t="s">
        <v>37</v>
      </c>
      <c r="AX234" s="13" t="s">
        <v>75</v>
      </c>
      <c r="AY234" s="245" t="s">
        <v>137</v>
      </c>
    </row>
    <row r="235" s="14" customFormat="1">
      <c r="A235" s="14"/>
      <c r="B235" s="246"/>
      <c r="C235" s="247"/>
      <c r="D235" s="226" t="s">
        <v>228</v>
      </c>
      <c r="E235" s="248" t="s">
        <v>19</v>
      </c>
      <c r="F235" s="249" t="s">
        <v>1860</v>
      </c>
      <c r="G235" s="247"/>
      <c r="H235" s="250">
        <v>0.69999999999999996</v>
      </c>
      <c r="I235" s="251"/>
      <c r="J235" s="247"/>
      <c r="K235" s="247"/>
      <c r="L235" s="252"/>
      <c r="M235" s="253"/>
      <c r="N235" s="254"/>
      <c r="O235" s="254"/>
      <c r="P235" s="254"/>
      <c r="Q235" s="254"/>
      <c r="R235" s="254"/>
      <c r="S235" s="254"/>
      <c r="T235" s="25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56" t="s">
        <v>228</v>
      </c>
      <c r="AU235" s="256" t="s">
        <v>84</v>
      </c>
      <c r="AV235" s="14" t="s">
        <v>84</v>
      </c>
      <c r="AW235" s="14" t="s">
        <v>37</v>
      </c>
      <c r="AX235" s="14" t="s">
        <v>75</v>
      </c>
      <c r="AY235" s="256" t="s">
        <v>137</v>
      </c>
    </row>
    <row r="236" s="15" customFormat="1">
      <c r="A236" s="15"/>
      <c r="B236" s="257"/>
      <c r="C236" s="258"/>
      <c r="D236" s="226" t="s">
        <v>228</v>
      </c>
      <c r="E236" s="259" t="s">
        <v>19</v>
      </c>
      <c r="F236" s="260" t="s">
        <v>237</v>
      </c>
      <c r="G236" s="258"/>
      <c r="H236" s="261">
        <v>1.3999999999999999</v>
      </c>
      <c r="I236" s="262"/>
      <c r="J236" s="258"/>
      <c r="K236" s="258"/>
      <c r="L236" s="263"/>
      <c r="M236" s="264"/>
      <c r="N236" s="265"/>
      <c r="O236" s="265"/>
      <c r="P236" s="265"/>
      <c r="Q236" s="265"/>
      <c r="R236" s="265"/>
      <c r="S236" s="265"/>
      <c r="T236" s="266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67" t="s">
        <v>228</v>
      </c>
      <c r="AU236" s="267" t="s">
        <v>84</v>
      </c>
      <c r="AV236" s="15" t="s">
        <v>155</v>
      </c>
      <c r="AW236" s="15" t="s">
        <v>37</v>
      </c>
      <c r="AX236" s="15" t="s">
        <v>82</v>
      </c>
      <c r="AY236" s="267" t="s">
        <v>137</v>
      </c>
    </row>
    <row r="237" s="2" customFormat="1" ht="33" customHeight="1">
      <c r="A237" s="39"/>
      <c r="B237" s="40"/>
      <c r="C237" s="213" t="s">
        <v>540</v>
      </c>
      <c r="D237" s="213" t="s">
        <v>140</v>
      </c>
      <c r="E237" s="214" t="s">
        <v>1378</v>
      </c>
      <c r="F237" s="215" t="s">
        <v>1861</v>
      </c>
      <c r="G237" s="216" t="s">
        <v>1244</v>
      </c>
      <c r="H237" s="217">
        <v>811.33000000000004</v>
      </c>
      <c r="I237" s="218"/>
      <c r="J237" s="219">
        <f>ROUND(I237*H237,2)</f>
        <v>0</v>
      </c>
      <c r="K237" s="215" t="s">
        <v>19</v>
      </c>
      <c r="L237" s="45"/>
      <c r="M237" s="220" t="s">
        <v>19</v>
      </c>
      <c r="N237" s="221" t="s">
        <v>46</v>
      </c>
      <c r="O237" s="85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24" t="s">
        <v>155</v>
      </c>
      <c r="AT237" s="224" t="s">
        <v>140</v>
      </c>
      <c r="AU237" s="224" t="s">
        <v>84</v>
      </c>
      <c r="AY237" s="18" t="s">
        <v>137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8" t="s">
        <v>82</v>
      </c>
      <c r="BK237" s="225">
        <f>ROUND(I237*H237,2)</f>
        <v>0</v>
      </c>
      <c r="BL237" s="18" t="s">
        <v>155</v>
      </c>
      <c r="BM237" s="224" t="s">
        <v>1862</v>
      </c>
    </row>
    <row r="238" s="2" customFormat="1">
      <c r="A238" s="39"/>
      <c r="B238" s="40"/>
      <c r="C238" s="41"/>
      <c r="D238" s="226" t="s">
        <v>158</v>
      </c>
      <c r="E238" s="41"/>
      <c r="F238" s="227" t="s">
        <v>1381</v>
      </c>
      <c r="G238" s="41"/>
      <c r="H238" s="41"/>
      <c r="I238" s="228"/>
      <c r="J238" s="41"/>
      <c r="K238" s="41"/>
      <c r="L238" s="45"/>
      <c r="M238" s="229"/>
      <c r="N238" s="230"/>
      <c r="O238" s="85"/>
      <c r="P238" s="85"/>
      <c r="Q238" s="85"/>
      <c r="R238" s="85"/>
      <c r="S238" s="85"/>
      <c r="T238" s="86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18" t="s">
        <v>158</v>
      </c>
      <c r="AU238" s="18" t="s">
        <v>84</v>
      </c>
    </row>
    <row r="239" s="12" customFormat="1" ht="22.8" customHeight="1">
      <c r="A239" s="12"/>
      <c r="B239" s="197"/>
      <c r="C239" s="198"/>
      <c r="D239" s="199" t="s">
        <v>74</v>
      </c>
      <c r="E239" s="211" t="s">
        <v>1382</v>
      </c>
      <c r="F239" s="211" t="s">
        <v>1383</v>
      </c>
      <c r="G239" s="198"/>
      <c r="H239" s="198"/>
      <c r="I239" s="201"/>
      <c r="J239" s="212">
        <f>BK239</f>
        <v>0</v>
      </c>
      <c r="K239" s="198"/>
      <c r="L239" s="203"/>
      <c r="M239" s="204"/>
      <c r="N239" s="205"/>
      <c r="O239" s="205"/>
      <c r="P239" s="206">
        <f>SUM(P240:P261)</f>
        <v>0</v>
      </c>
      <c r="Q239" s="205"/>
      <c r="R239" s="206">
        <f>SUM(R240:R261)</f>
        <v>0</v>
      </c>
      <c r="S239" s="205"/>
      <c r="T239" s="207">
        <f>SUM(T240:T261)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8" t="s">
        <v>82</v>
      </c>
      <c r="AT239" s="209" t="s">
        <v>74</v>
      </c>
      <c r="AU239" s="209" t="s">
        <v>82</v>
      </c>
      <c r="AY239" s="208" t="s">
        <v>137</v>
      </c>
      <c r="BK239" s="210">
        <f>SUM(BK240:BK261)</f>
        <v>0</v>
      </c>
    </row>
    <row r="240" s="2" customFormat="1" ht="37.8" customHeight="1">
      <c r="A240" s="39"/>
      <c r="B240" s="40"/>
      <c r="C240" s="213" t="s">
        <v>7</v>
      </c>
      <c r="D240" s="213" t="s">
        <v>140</v>
      </c>
      <c r="E240" s="214" t="s">
        <v>1384</v>
      </c>
      <c r="F240" s="215" t="s">
        <v>1385</v>
      </c>
      <c r="G240" s="216" t="s">
        <v>1215</v>
      </c>
      <c r="H240" s="217">
        <v>9.5030000000000001</v>
      </c>
      <c r="I240" s="218"/>
      <c r="J240" s="219">
        <f>ROUND(I240*H240,2)</f>
        <v>0</v>
      </c>
      <c r="K240" s="215" t="s">
        <v>282</v>
      </c>
      <c r="L240" s="45"/>
      <c r="M240" s="220" t="s">
        <v>19</v>
      </c>
      <c r="N240" s="221" t="s">
        <v>46</v>
      </c>
      <c r="O240" s="85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24" t="s">
        <v>155</v>
      </c>
      <c r="AT240" s="224" t="s">
        <v>140</v>
      </c>
      <c r="AU240" s="224" t="s">
        <v>84</v>
      </c>
      <c r="AY240" s="18" t="s">
        <v>137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8" t="s">
        <v>82</v>
      </c>
      <c r="BK240" s="225">
        <f>ROUND(I240*H240,2)</f>
        <v>0</v>
      </c>
      <c r="BL240" s="18" t="s">
        <v>155</v>
      </c>
      <c r="BM240" s="224" t="s">
        <v>1863</v>
      </c>
    </row>
    <row r="241" s="2" customFormat="1">
      <c r="A241" s="39"/>
      <c r="B241" s="40"/>
      <c r="C241" s="41"/>
      <c r="D241" s="268" t="s">
        <v>284</v>
      </c>
      <c r="E241" s="41"/>
      <c r="F241" s="269" t="s">
        <v>1387</v>
      </c>
      <c r="G241" s="41"/>
      <c r="H241" s="41"/>
      <c r="I241" s="228"/>
      <c r="J241" s="41"/>
      <c r="K241" s="41"/>
      <c r="L241" s="45"/>
      <c r="M241" s="229"/>
      <c r="N241" s="230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284</v>
      </c>
      <c r="AU241" s="18" t="s">
        <v>84</v>
      </c>
    </row>
    <row r="242" s="2" customFormat="1" ht="33" customHeight="1">
      <c r="A242" s="39"/>
      <c r="B242" s="40"/>
      <c r="C242" s="213" t="s">
        <v>330</v>
      </c>
      <c r="D242" s="213" t="s">
        <v>140</v>
      </c>
      <c r="E242" s="214" t="s">
        <v>1388</v>
      </c>
      <c r="F242" s="215" t="s">
        <v>1389</v>
      </c>
      <c r="G242" s="216" t="s">
        <v>1215</v>
      </c>
      <c r="H242" s="217">
        <v>9.5030000000000001</v>
      </c>
      <c r="I242" s="218"/>
      <c r="J242" s="219">
        <f>ROUND(I242*H242,2)</f>
        <v>0</v>
      </c>
      <c r="K242" s="215" t="s">
        <v>282</v>
      </c>
      <c r="L242" s="45"/>
      <c r="M242" s="220" t="s">
        <v>19</v>
      </c>
      <c r="N242" s="221" t="s">
        <v>46</v>
      </c>
      <c r="O242" s="85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24" t="s">
        <v>155</v>
      </c>
      <c r="AT242" s="224" t="s">
        <v>140</v>
      </c>
      <c r="AU242" s="224" t="s">
        <v>84</v>
      </c>
      <c r="AY242" s="18" t="s">
        <v>137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8" t="s">
        <v>82</v>
      </c>
      <c r="BK242" s="225">
        <f>ROUND(I242*H242,2)</f>
        <v>0</v>
      </c>
      <c r="BL242" s="18" t="s">
        <v>155</v>
      </c>
      <c r="BM242" s="224" t="s">
        <v>1864</v>
      </c>
    </row>
    <row r="243" s="2" customFormat="1">
      <c r="A243" s="39"/>
      <c r="B243" s="40"/>
      <c r="C243" s="41"/>
      <c r="D243" s="268" t="s">
        <v>284</v>
      </c>
      <c r="E243" s="41"/>
      <c r="F243" s="269" t="s">
        <v>1391</v>
      </c>
      <c r="G243" s="41"/>
      <c r="H243" s="41"/>
      <c r="I243" s="228"/>
      <c r="J243" s="41"/>
      <c r="K243" s="41"/>
      <c r="L243" s="45"/>
      <c r="M243" s="229"/>
      <c r="N243" s="230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284</v>
      </c>
      <c r="AU243" s="18" t="s">
        <v>84</v>
      </c>
    </row>
    <row r="244" s="2" customFormat="1" ht="44.25" customHeight="1">
      <c r="A244" s="39"/>
      <c r="B244" s="40"/>
      <c r="C244" s="213" t="s">
        <v>336</v>
      </c>
      <c r="D244" s="213" t="s">
        <v>140</v>
      </c>
      <c r="E244" s="214" t="s">
        <v>1392</v>
      </c>
      <c r="F244" s="215" t="s">
        <v>1393</v>
      </c>
      <c r="G244" s="216" t="s">
        <v>1215</v>
      </c>
      <c r="H244" s="217">
        <v>38.520000000000003</v>
      </c>
      <c r="I244" s="218"/>
      <c r="J244" s="219">
        <f>ROUND(I244*H244,2)</f>
        <v>0</v>
      </c>
      <c r="K244" s="215" t="s">
        <v>282</v>
      </c>
      <c r="L244" s="45"/>
      <c r="M244" s="220" t="s">
        <v>19</v>
      </c>
      <c r="N244" s="221" t="s">
        <v>46</v>
      </c>
      <c r="O244" s="85"/>
      <c r="P244" s="222">
        <f>O244*H244</f>
        <v>0</v>
      </c>
      <c r="Q244" s="222">
        <v>0</v>
      </c>
      <c r="R244" s="222">
        <f>Q244*H244</f>
        <v>0</v>
      </c>
      <c r="S244" s="222">
        <v>0</v>
      </c>
      <c r="T244" s="223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24" t="s">
        <v>155</v>
      </c>
      <c r="AT244" s="224" t="s">
        <v>140</v>
      </c>
      <c r="AU244" s="224" t="s">
        <v>84</v>
      </c>
      <c r="AY244" s="18" t="s">
        <v>137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8" t="s">
        <v>82</v>
      </c>
      <c r="BK244" s="225">
        <f>ROUND(I244*H244,2)</f>
        <v>0</v>
      </c>
      <c r="BL244" s="18" t="s">
        <v>155</v>
      </c>
      <c r="BM244" s="224" t="s">
        <v>1865</v>
      </c>
    </row>
    <row r="245" s="2" customFormat="1">
      <c r="A245" s="39"/>
      <c r="B245" s="40"/>
      <c r="C245" s="41"/>
      <c r="D245" s="268" t="s">
        <v>284</v>
      </c>
      <c r="E245" s="41"/>
      <c r="F245" s="269" t="s">
        <v>1395</v>
      </c>
      <c r="G245" s="41"/>
      <c r="H245" s="41"/>
      <c r="I245" s="228"/>
      <c r="J245" s="41"/>
      <c r="K245" s="41"/>
      <c r="L245" s="45"/>
      <c r="M245" s="229"/>
      <c r="N245" s="230"/>
      <c r="O245" s="85"/>
      <c r="P245" s="85"/>
      <c r="Q245" s="85"/>
      <c r="R245" s="85"/>
      <c r="S245" s="85"/>
      <c r="T245" s="86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284</v>
      </c>
      <c r="AU245" s="18" t="s">
        <v>84</v>
      </c>
    </row>
    <row r="246" s="14" customFormat="1">
      <c r="A246" s="14"/>
      <c r="B246" s="246"/>
      <c r="C246" s="247"/>
      <c r="D246" s="226" t="s">
        <v>228</v>
      </c>
      <c r="E246" s="248" t="s">
        <v>19</v>
      </c>
      <c r="F246" s="249" t="s">
        <v>1866</v>
      </c>
      <c r="G246" s="247"/>
      <c r="H246" s="250">
        <v>38.520000000000003</v>
      </c>
      <c r="I246" s="251"/>
      <c r="J246" s="247"/>
      <c r="K246" s="247"/>
      <c r="L246" s="252"/>
      <c r="M246" s="253"/>
      <c r="N246" s="254"/>
      <c r="O246" s="254"/>
      <c r="P246" s="254"/>
      <c r="Q246" s="254"/>
      <c r="R246" s="254"/>
      <c r="S246" s="254"/>
      <c r="T246" s="25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6" t="s">
        <v>228</v>
      </c>
      <c r="AU246" s="256" t="s">
        <v>84</v>
      </c>
      <c r="AV246" s="14" t="s">
        <v>84</v>
      </c>
      <c r="AW246" s="14" t="s">
        <v>37</v>
      </c>
      <c r="AX246" s="14" t="s">
        <v>75</v>
      </c>
      <c r="AY246" s="256" t="s">
        <v>137</v>
      </c>
    </row>
    <row r="247" s="15" customFormat="1">
      <c r="A247" s="15"/>
      <c r="B247" s="257"/>
      <c r="C247" s="258"/>
      <c r="D247" s="226" t="s">
        <v>228</v>
      </c>
      <c r="E247" s="259" t="s">
        <v>19</v>
      </c>
      <c r="F247" s="260" t="s">
        <v>237</v>
      </c>
      <c r="G247" s="258"/>
      <c r="H247" s="261">
        <v>38.520000000000003</v>
      </c>
      <c r="I247" s="262"/>
      <c r="J247" s="258"/>
      <c r="K247" s="258"/>
      <c r="L247" s="263"/>
      <c r="M247" s="264"/>
      <c r="N247" s="265"/>
      <c r="O247" s="265"/>
      <c r="P247" s="265"/>
      <c r="Q247" s="265"/>
      <c r="R247" s="265"/>
      <c r="S247" s="265"/>
      <c r="T247" s="266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7" t="s">
        <v>228</v>
      </c>
      <c r="AU247" s="267" t="s">
        <v>84</v>
      </c>
      <c r="AV247" s="15" t="s">
        <v>155</v>
      </c>
      <c r="AW247" s="15" t="s">
        <v>37</v>
      </c>
      <c r="AX247" s="15" t="s">
        <v>82</v>
      </c>
      <c r="AY247" s="267" t="s">
        <v>137</v>
      </c>
    </row>
    <row r="248" s="2" customFormat="1" ht="55.5" customHeight="1">
      <c r="A248" s="39"/>
      <c r="B248" s="40"/>
      <c r="C248" s="213" t="s">
        <v>343</v>
      </c>
      <c r="D248" s="213" t="s">
        <v>140</v>
      </c>
      <c r="E248" s="214" t="s">
        <v>1397</v>
      </c>
      <c r="F248" s="215" t="s">
        <v>1398</v>
      </c>
      <c r="G248" s="216" t="s">
        <v>1215</v>
      </c>
      <c r="H248" s="217">
        <v>9.1479999999999997</v>
      </c>
      <c r="I248" s="218"/>
      <c r="J248" s="219">
        <f>ROUND(I248*H248,2)</f>
        <v>0</v>
      </c>
      <c r="K248" s="215" t="s">
        <v>282</v>
      </c>
      <c r="L248" s="45"/>
      <c r="M248" s="220" t="s">
        <v>19</v>
      </c>
      <c r="N248" s="221" t="s">
        <v>46</v>
      </c>
      <c r="O248" s="85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24" t="s">
        <v>155</v>
      </c>
      <c r="AT248" s="224" t="s">
        <v>140</v>
      </c>
      <c r="AU248" s="224" t="s">
        <v>84</v>
      </c>
      <c r="AY248" s="18" t="s">
        <v>137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8" t="s">
        <v>82</v>
      </c>
      <c r="BK248" s="225">
        <f>ROUND(I248*H248,2)</f>
        <v>0</v>
      </c>
      <c r="BL248" s="18" t="s">
        <v>155</v>
      </c>
      <c r="BM248" s="224" t="s">
        <v>1867</v>
      </c>
    </row>
    <row r="249" s="2" customFormat="1">
      <c r="A249" s="39"/>
      <c r="B249" s="40"/>
      <c r="C249" s="41"/>
      <c r="D249" s="268" t="s">
        <v>284</v>
      </c>
      <c r="E249" s="41"/>
      <c r="F249" s="269" t="s">
        <v>1400</v>
      </c>
      <c r="G249" s="41"/>
      <c r="H249" s="41"/>
      <c r="I249" s="228"/>
      <c r="J249" s="41"/>
      <c r="K249" s="41"/>
      <c r="L249" s="45"/>
      <c r="M249" s="229"/>
      <c r="N249" s="230"/>
      <c r="O249" s="85"/>
      <c r="P249" s="85"/>
      <c r="Q249" s="85"/>
      <c r="R249" s="85"/>
      <c r="S249" s="85"/>
      <c r="T249" s="86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284</v>
      </c>
      <c r="AU249" s="18" t="s">
        <v>84</v>
      </c>
    </row>
    <row r="250" s="14" customFormat="1">
      <c r="A250" s="14"/>
      <c r="B250" s="246"/>
      <c r="C250" s="247"/>
      <c r="D250" s="226" t="s">
        <v>228</v>
      </c>
      <c r="E250" s="248" t="s">
        <v>19</v>
      </c>
      <c r="F250" s="249" t="s">
        <v>1868</v>
      </c>
      <c r="G250" s="247"/>
      <c r="H250" s="250">
        <v>9.1479999999999997</v>
      </c>
      <c r="I250" s="251"/>
      <c r="J250" s="247"/>
      <c r="K250" s="247"/>
      <c r="L250" s="252"/>
      <c r="M250" s="253"/>
      <c r="N250" s="254"/>
      <c r="O250" s="254"/>
      <c r="P250" s="254"/>
      <c r="Q250" s="254"/>
      <c r="R250" s="254"/>
      <c r="S250" s="254"/>
      <c r="T250" s="25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56" t="s">
        <v>228</v>
      </c>
      <c r="AU250" s="256" t="s">
        <v>84</v>
      </c>
      <c r="AV250" s="14" t="s">
        <v>84</v>
      </c>
      <c r="AW250" s="14" t="s">
        <v>37</v>
      </c>
      <c r="AX250" s="14" t="s">
        <v>75</v>
      </c>
      <c r="AY250" s="256" t="s">
        <v>137</v>
      </c>
    </row>
    <row r="251" s="15" customFormat="1">
      <c r="A251" s="15"/>
      <c r="B251" s="257"/>
      <c r="C251" s="258"/>
      <c r="D251" s="226" t="s">
        <v>228</v>
      </c>
      <c r="E251" s="259" t="s">
        <v>19</v>
      </c>
      <c r="F251" s="260" t="s">
        <v>237</v>
      </c>
      <c r="G251" s="258"/>
      <c r="H251" s="261">
        <v>9.1479999999999997</v>
      </c>
      <c r="I251" s="262"/>
      <c r="J251" s="258"/>
      <c r="K251" s="258"/>
      <c r="L251" s="263"/>
      <c r="M251" s="264"/>
      <c r="N251" s="265"/>
      <c r="O251" s="265"/>
      <c r="P251" s="265"/>
      <c r="Q251" s="265"/>
      <c r="R251" s="265"/>
      <c r="S251" s="265"/>
      <c r="T251" s="26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67" t="s">
        <v>228</v>
      </c>
      <c r="AU251" s="267" t="s">
        <v>84</v>
      </c>
      <c r="AV251" s="15" t="s">
        <v>155</v>
      </c>
      <c r="AW251" s="15" t="s">
        <v>37</v>
      </c>
      <c r="AX251" s="15" t="s">
        <v>82</v>
      </c>
      <c r="AY251" s="267" t="s">
        <v>137</v>
      </c>
    </row>
    <row r="252" s="2" customFormat="1" ht="44.25" customHeight="1">
      <c r="A252" s="39"/>
      <c r="B252" s="40"/>
      <c r="C252" s="213" t="s">
        <v>350</v>
      </c>
      <c r="D252" s="213" t="s">
        <v>140</v>
      </c>
      <c r="E252" s="214" t="s">
        <v>1402</v>
      </c>
      <c r="F252" s="215" t="s">
        <v>1403</v>
      </c>
      <c r="G252" s="216" t="s">
        <v>1215</v>
      </c>
      <c r="H252" s="217">
        <v>0.48199999999999998</v>
      </c>
      <c r="I252" s="218"/>
      <c r="J252" s="219">
        <f>ROUND(I252*H252,2)</f>
        <v>0</v>
      </c>
      <c r="K252" s="215" t="s">
        <v>282</v>
      </c>
      <c r="L252" s="45"/>
      <c r="M252" s="220" t="s">
        <v>19</v>
      </c>
      <c r="N252" s="221" t="s">
        <v>46</v>
      </c>
      <c r="O252" s="85"/>
      <c r="P252" s="222">
        <f>O252*H252</f>
        <v>0</v>
      </c>
      <c r="Q252" s="222">
        <v>0</v>
      </c>
      <c r="R252" s="222">
        <f>Q252*H252</f>
        <v>0</v>
      </c>
      <c r="S252" s="222">
        <v>0</v>
      </c>
      <c r="T252" s="223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24" t="s">
        <v>155</v>
      </c>
      <c r="AT252" s="224" t="s">
        <v>140</v>
      </c>
      <c r="AU252" s="224" t="s">
        <v>84</v>
      </c>
      <c r="AY252" s="18" t="s">
        <v>137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8" t="s">
        <v>82</v>
      </c>
      <c r="BK252" s="225">
        <f>ROUND(I252*H252,2)</f>
        <v>0</v>
      </c>
      <c r="BL252" s="18" t="s">
        <v>155</v>
      </c>
      <c r="BM252" s="224" t="s">
        <v>1869</v>
      </c>
    </row>
    <row r="253" s="2" customFormat="1">
      <c r="A253" s="39"/>
      <c r="B253" s="40"/>
      <c r="C253" s="41"/>
      <c r="D253" s="268" t="s">
        <v>284</v>
      </c>
      <c r="E253" s="41"/>
      <c r="F253" s="269" t="s">
        <v>1405</v>
      </c>
      <c r="G253" s="41"/>
      <c r="H253" s="41"/>
      <c r="I253" s="228"/>
      <c r="J253" s="41"/>
      <c r="K253" s="41"/>
      <c r="L253" s="45"/>
      <c r="M253" s="229"/>
      <c r="N253" s="230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284</v>
      </c>
      <c r="AU253" s="18" t="s">
        <v>84</v>
      </c>
    </row>
    <row r="254" s="13" customFormat="1">
      <c r="A254" s="13"/>
      <c r="B254" s="236"/>
      <c r="C254" s="237"/>
      <c r="D254" s="226" t="s">
        <v>228</v>
      </c>
      <c r="E254" s="238" t="s">
        <v>19</v>
      </c>
      <c r="F254" s="239" t="s">
        <v>1406</v>
      </c>
      <c r="G254" s="237"/>
      <c r="H254" s="238" t="s">
        <v>19</v>
      </c>
      <c r="I254" s="240"/>
      <c r="J254" s="237"/>
      <c r="K254" s="237"/>
      <c r="L254" s="241"/>
      <c r="M254" s="242"/>
      <c r="N254" s="243"/>
      <c r="O254" s="243"/>
      <c r="P254" s="243"/>
      <c r="Q254" s="243"/>
      <c r="R254" s="243"/>
      <c r="S254" s="243"/>
      <c r="T254" s="24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5" t="s">
        <v>228</v>
      </c>
      <c r="AU254" s="245" t="s">
        <v>84</v>
      </c>
      <c r="AV254" s="13" t="s">
        <v>82</v>
      </c>
      <c r="AW254" s="13" t="s">
        <v>37</v>
      </c>
      <c r="AX254" s="13" t="s">
        <v>75</v>
      </c>
      <c r="AY254" s="245" t="s">
        <v>137</v>
      </c>
    </row>
    <row r="255" s="14" customFormat="1">
      <c r="A255" s="14"/>
      <c r="B255" s="246"/>
      <c r="C255" s="247"/>
      <c r="D255" s="226" t="s">
        <v>228</v>
      </c>
      <c r="E255" s="248" t="s">
        <v>19</v>
      </c>
      <c r="F255" s="249" t="s">
        <v>1870</v>
      </c>
      <c r="G255" s="247"/>
      <c r="H255" s="250">
        <v>0.48199999999999998</v>
      </c>
      <c r="I255" s="251"/>
      <c r="J255" s="247"/>
      <c r="K255" s="247"/>
      <c r="L255" s="252"/>
      <c r="M255" s="253"/>
      <c r="N255" s="254"/>
      <c r="O255" s="254"/>
      <c r="P255" s="254"/>
      <c r="Q255" s="254"/>
      <c r="R255" s="254"/>
      <c r="S255" s="254"/>
      <c r="T255" s="25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6" t="s">
        <v>228</v>
      </c>
      <c r="AU255" s="256" t="s">
        <v>84</v>
      </c>
      <c r="AV255" s="14" t="s">
        <v>84</v>
      </c>
      <c r="AW255" s="14" t="s">
        <v>37</v>
      </c>
      <c r="AX255" s="14" t="s">
        <v>75</v>
      </c>
      <c r="AY255" s="256" t="s">
        <v>137</v>
      </c>
    </row>
    <row r="256" s="15" customFormat="1">
      <c r="A256" s="15"/>
      <c r="B256" s="257"/>
      <c r="C256" s="258"/>
      <c r="D256" s="226" t="s">
        <v>228</v>
      </c>
      <c r="E256" s="259" t="s">
        <v>19</v>
      </c>
      <c r="F256" s="260" t="s">
        <v>237</v>
      </c>
      <c r="G256" s="258"/>
      <c r="H256" s="261">
        <v>0.48199999999999998</v>
      </c>
      <c r="I256" s="262"/>
      <c r="J256" s="258"/>
      <c r="K256" s="258"/>
      <c r="L256" s="263"/>
      <c r="M256" s="264"/>
      <c r="N256" s="265"/>
      <c r="O256" s="265"/>
      <c r="P256" s="265"/>
      <c r="Q256" s="265"/>
      <c r="R256" s="265"/>
      <c r="S256" s="265"/>
      <c r="T256" s="266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67" t="s">
        <v>228</v>
      </c>
      <c r="AU256" s="267" t="s">
        <v>84</v>
      </c>
      <c r="AV256" s="15" t="s">
        <v>155</v>
      </c>
      <c r="AW256" s="15" t="s">
        <v>37</v>
      </c>
      <c r="AX256" s="15" t="s">
        <v>82</v>
      </c>
      <c r="AY256" s="267" t="s">
        <v>137</v>
      </c>
    </row>
    <row r="257" s="2" customFormat="1" ht="44.25" customHeight="1">
      <c r="A257" s="39"/>
      <c r="B257" s="40"/>
      <c r="C257" s="213" t="s">
        <v>357</v>
      </c>
      <c r="D257" s="213" t="s">
        <v>140</v>
      </c>
      <c r="E257" s="214" t="s">
        <v>1871</v>
      </c>
      <c r="F257" s="215" t="s">
        <v>1872</v>
      </c>
      <c r="G257" s="216" t="s">
        <v>1215</v>
      </c>
      <c r="H257" s="217">
        <v>6.2750000000000004</v>
      </c>
      <c r="I257" s="218"/>
      <c r="J257" s="219">
        <f>ROUND(I257*H257,2)</f>
        <v>0</v>
      </c>
      <c r="K257" s="215" t="s">
        <v>282</v>
      </c>
      <c r="L257" s="45"/>
      <c r="M257" s="220" t="s">
        <v>19</v>
      </c>
      <c r="N257" s="221" t="s">
        <v>46</v>
      </c>
      <c r="O257" s="85"/>
      <c r="P257" s="222">
        <f>O257*H257</f>
        <v>0</v>
      </c>
      <c r="Q257" s="222">
        <v>0</v>
      </c>
      <c r="R257" s="222">
        <f>Q257*H257</f>
        <v>0</v>
      </c>
      <c r="S257" s="222">
        <v>0</v>
      </c>
      <c r="T257" s="223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24" t="s">
        <v>155</v>
      </c>
      <c r="AT257" s="224" t="s">
        <v>140</v>
      </c>
      <c r="AU257" s="224" t="s">
        <v>84</v>
      </c>
      <c r="AY257" s="18" t="s">
        <v>137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8" t="s">
        <v>82</v>
      </c>
      <c r="BK257" s="225">
        <f>ROUND(I257*H257,2)</f>
        <v>0</v>
      </c>
      <c r="BL257" s="18" t="s">
        <v>155</v>
      </c>
      <c r="BM257" s="224" t="s">
        <v>1873</v>
      </c>
    </row>
    <row r="258" s="2" customFormat="1">
      <c r="A258" s="39"/>
      <c r="B258" s="40"/>
      <c r="C258" s="41"/>
      <c r="D258" s="268" t="s">
        <v>284</v>
      </c>
      <c r="E258" s="41"/>
      <c r="F258" s="269" t="s">
        <v>1874</v>
      </c>
      <c r="G258" s="41"/>
      <c r="H258" s="41"/>
      <c r="I258" s="228"/>
      <c r="J258" s="41"/>
      <c r="K258" s="41"/>
      <c r="L258" s="45"/>
      <c r="M258" s="229"/>
      <c r="N258" s="230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284</v>
      </c>
      <c r="AU258" s="18" t="s">
        <v>84</v>
      </c>
    </row>
    <row r="259" s="13" customFormat="1">
      <c r="A259" s="13"/>
      <c r="B259" s="236"/>
      <c r="C259" s="237"/>
      <c r="D259" s="226" t="s">
        <v>228</v>
      </c>
      <c r="E259" s="238" t="s">
        <v>19</v>
      </c>
      <c r="F259" s="239" t="s">
        <v>1875</v>
      </c>
      <c r="G259" s="237"/>
      <c r="H259" s="238" t="s">
        <v>19</v>
      </c>
      <c r="I259" s="240"/>
      <c r="J259" s="237"/>
      <c r="K259" s="237"/>
      <c r="L259" s="241"/>
      <c r="M259" s="242"/>
      <c r="N259" s="243"/>
      <c r="O259" s="243"/>
      <c r="P259" s="243"/>
      <c r="Q259" s="243"/>
      <c r="R259" s="243"/>
      <c r="S259" s="243"/>
      <c r="T259" s="24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5" t="s">
        <v>228</v>
      </c>
      <c r="AU259" s="245" t="s">
        <v>84</v>
      </c>
      <c r="AV259" s="13" t="s">
        <v>82</v>
      </c>
      <c r="AW259" s="13" t="s">
        <v>37</v>
      </c>
      <c r="AX259" s="13" t="s">
        <v>75</v>
      </c>
      <c r="AY259" s="245" t="s">
        <v>137</v>
      </c>
    </row>
    <row r="260" s="14" customFormat="1">
      <c r="A260" s="14"/>
      <c r="B260" s="246"/>
      <c r="C260" s="247"/>
      <c r="D260" s="226" t="s">
        <v>228</v>
      </c>
      <c r="E260" s="248" t="s">
        <v>19</v>
      </c>
      <c r="F260" s="249" t="s">
        <v>1876</v>
      </c>
      <c r="G260" s="247"/>
      <c r="H260" s="250">
        <v>6.2750000000000004</v>
      </c>
      <c r="I260" s="251"/>
      <c r="J260" s="247"/>
      <c r="K260" s="247"/>
      <c r="L260" s="252"/>
      <c r="M260" s="253"/>
      <c r="N260" s="254"/>
      <c r="O260" s="254"/>
      <c r="P260" s="254"/>
      <c r="Q260" s="254"/>
      <c r="R260" s="254"/>
      <c r="S260" s="254"/>
      <c r="T260" s="25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6" t="s">
        <v>228</v>
      </c>
      <c r="AU260" s="256" t="s">
        <v>84</v>
      </c>
      <c r="AV260" s="14" t="s">
        <v>84</v>
      </c>
      <c r="AW260" s="14" t="s">
        <v>37</v>
      </c>
      <c r="AX260" s="14" t="s">
        <v>75</v>
      </c>
      <c r="AY260" s="256" t="s">
        <v>137</v>
      </c>
    </row>
    <row r="261" s="15" customFormat="1">
      <c r="A261" s="15"/>
      <c r="B261" s="257"/>
      <c r="C261" s="258"/>
      <c r="D261" s="226" t="s">
        <v>228</v>
      </c>
      <c r="E261" s="259" t="s">
        <v>19</v>
      </c>
      <c r="F261" s="260" t="s">
        <v>237</v>
      </c>
      <c r="G261" s="258"/>
      <c r="H261" s="261">
        <v>6.2750000000000004</v>
      </c>
      <c r="I261" s="262"/>
      <c r="J261" s="258"/>
      <c r="K261" s="258"/>
      <c r="L261" s="263"/>
      <c r="M261" s="264"/>
      <c r="N261" s="265"/>
      <c r="O261" s="265"/>
      <c r="P261" s="265"/>
      <c r="Q261" s="265"/>
      <c r="R261" s="265"/>
      <c r="S261" s="265"/>
      <c r="T261" s="266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67" t="s">
        <v>228</v>
      </c>
      <c r="AU261" s="267" t="s">
        <v>84</v>
      </c>
      <c r="AV261" s="15" t="s">
        <v>155</v>
      </c>
      <c r="AW261" s="15" t="s">
        <v>37</v>
      </c>
      <c r="AX261" s="15" t="s">
        <v>82</v>
      </c>
      <c r="AY261" s="267" t="s">
        <v>137</v>
      </c>
    </row>
    <row r="262" s="12" customFormat="1" ht="22.8" customHeight="1">
      <c r="A262" s="12"/>
      <c r="B262" s="197"/>
      <c r="C262" s="198"/>
      <c r="D262" s="199" t="s">
        <v>74</v>
      </c>
      <c r="E262" s="211" t="s">
        <v>1408</v>
      </c>
      <c r="F262" s="211" t="s">
        <v>1409</v>
      </c>
      <c r="G262" s="198"/>
      <c r="H262" s="198"/>
      <c r="I262" s="201"/>
      <c r="J262" s="212">
        <f>BK262</f>
        <v>0</v>
      </c>
      <c r="K262" s="198"/>
      <c r="L262" s="203"/>
      <c r="M262" s="204"/>
      <c r="N262" s="205"/>
      <c r="O262" s="205"/>
      <c r="P262" s="206">
        <f>SUM(P263:P264)</f>
        <v>0</v>
      </c>
      <c r="Q262" s="205"/>
      <c r="R262" s="206">
        <f>SUM(R263:R264)</f>
        <v>0</v>
      </c>
      <c r="S262" s="205"/>
      <c r="T262" s="207">
        <f>SUM(T263:T264)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8" t="s">
        <v>82</v>
      </c>
      <c r="AT262" s="209" t="s">
        <v>74</v>
      </c>
      <c r="AU262" s="209" t="s">
        <v>82</v>
      </c>
      <c r="AY262" s="208" t="s">
        <v>137</v>
      </c>
      <c r="BK262" s="210">
        <f>SUM(BK263:BK264)</f>
        <v>0</v>
      </c>
    </row>
    <row r="263" s="2" customFormat="1" ht="55.5" customHeight="1">
      <c r="A263" s="39"/>
      <c r="B263" s="40"/>
      <c r="C263" s="213" t="s">
        <v>362</v>
      </c>
      <c r="D263" s="213" t="s">
        <v>140</v>
      </c>
      <c r="E263" s="214" t="s">
        <v>1877</v>
      </c>
      <c r="F263" s="215" t="s">
        <v>1878</v>
      </c>
      <c r="G263" s="216" t="s">
        <v>1215</v>
      </c>
      <c r="H263" s="217">
        <v>49.341000000000001</v>
      </c>
      <c r="I263" s="218"/>
      <c r="J263" s="219">
        <f>ROUND(I263*H263,2)</f>
        <v>0</v>
      </c>
      <c r="K263" s="215" t="s">
        <v>282</v>
      </c>
      <c r="L263" s="45"/>
      <c r="M263" s="220" t="s">
        <v>19</v>
      </c>
      <c r="N263" s="221" t="s">
        <v>46</v>
      </c>
      <c r="O263" s="85"/>
      <c r="P263" s="222">
        <f>O263*H263</f>
        <v>0</v>
      </c>
      <c r="Q263" s="222">
        <v>0</v>
      </c>
      <c r="R263" s="222">
        <f>Q263*H263</f>
        <v>0</v>
      </c>
      <c r="S263" s="222">
        <v>0</v>
      </c>
      <c r="T263" s="223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24" t="s">
        <v>155</v>
      </c>
      <c r="AT263" s="224" t="s">
        <v>140</v>
      </c>
      <c r="AU263" s="224" t="s">
        <v>84</v>
      </c>
      <c r="AY263" s="18" t="s">
        <v>137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8" t="s">
        <v>82</v>
      </c>
      <c r="BK263" s="225">
        <f>ROUND(I263*H263,2)</f>
        <v>0</v>
      </c>
      <c r="BL263" s="18" t="s">
        <v>155</v>
      </c>
      <c r="BM263" s="224" t="s">
        <v>1879</v>
      </c>
    </row>
    <row r="264" s="2" customFormat="1">
      <c r="A264" s="39"/>
      <c r="B264" s="40"/>
      <c r="C264" s="41"/>
      <c r="D264" s="268" t="s">
        <v>284</v>
      </c>
      <c r="E264" s="41"/>
      <c r="F264" s="269" t="s">
        <v>1880</v>
      </c>
      <c r="G264" s="41"/>
      <c r="H264" s="41"/>
      <c r="I264" s="228"/>
      <c r="J264" s="41"/>
      <c r="K264" s="41"/>
      <c r="L264" s="45"/>
      <c r="M264" s="229"/>
      <c r="N264" s="230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284</v>
      </c>
      <c r="AU264" s="18" t="s">
        <v>84</v>
      </c>
    </row>
    <row r="265" s="12" customFormat="1" ht="25.92" customHeight="1">
      <c r="A265" s="12"/>
      <c r="B265" s="197"/>
      <c r="C265" s="198"/>
      <c r="D265" s="199" t="s">
        <v>74</v>
      </c>
      <c r="E265" s="200" t="s">
        <v>220</v>
      </c>
      <c r="F265" s="200" t="s">
        <v>221</v>
      </c>
      <c r="G265" s="198"/>
      <c r="H265" s="198"/>
      <c r="I265" s="201"/>
      <c r="J265" s="202">
        <f>BK265</f>
        <v>0</v>
      </c>
      <c r="K265" s="198"/>
      <c r="L265" s="203"/>
      <c r="M265" s="204"/>
      <c r="N265" s="205"/>
      <c r="O265" s="205"/>
      <c r="P265" s="206">
        <f>P266+P285+P289+P299+P382+P413+P495</f>
        <v>0</v>
      </c>
      <c r="Q265" s="205"/>
      <c r="R265" s="206">
        <f>R266+R285+R289+R299+R382+R413+R495</f>
        <v>8.712623660000002</v>
      </c>
      <c r="S265" s="205"/>
      <c r="T265" s="207">
        <f>T266+T285+T289+T299+T382+T413+T495</f>
        <v>9.4296972600000011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08" t="s">
        <v>84</v>
      </c>
      <c r="AT265" s="209" t="s">
        <v>74</v>
      </c>
      <c r="AU265" s="209" t="s">
        <v>75</v>
      </c>
      <c r="AY265" s="208" t="s">
        <v>137</v>
      </c>
      <c r="BK265" s="210">
        <f>BK266+BK285+BK289+BK299+BK382+BK413+BK495</f>
        <v>0</v>
      </c>
    </row>
    <row r="266" s="12" customFormat="1" ht="22.8" customHeight="1">
      <c r="A266" s="12"/>
      <c r="B266" s="197"/>
      <c r="C266" s="198"/>
      <c r="D266" s="199" t="s">
        <v>74</v>
      </c>
      <c r="E266" s="211" t="s">
        <v>1881</v>
      </c>
      <c r="F266" s="211" t="s">
        <v>1882</v>
      </c>
      <c r="G266" s="198"/>
      <c r="H266" s="198"/>
      <c r="I266" s="201"/>
      <c r="J266" s="212">
        <f>BK266</f>
        <v>0</v>
      </c>
      <c r="K266" s="198"/>
      <c r="L266" s="203"/>
      <c r="M266" s="204"/>
      <c r="N266" s="205"/>
      <c r="O266" s="205"/>
      <c r="P266" s="206">
        <f>SUM(P267:P284)</f>
        <v>0</v>
      </c>
      <c r="Q266" s="205"/>
      <c r="R266" s="206">
        <f>SUM(R267:R284)</f>
        <v>0</v>
      </c>
      <c r="S266" s="205"/>
      <c r="T266" s="207">
        <f>SUM(T267:T284)</f>
        <v>6.27515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8" t="s">
        <v>84</v>
      </c>
      <c r="AT266" s="209" t="s">
        <v>74</v>
      </c>
      <c r="AU266" s="209" t="s">
        <v>82</v>
      </c>
      <c r="AY266" s="208" t="s">
        <v>137</v>
      </c>
      <c r="BK266" s="210">
        <f>SUM(BK267:BK284)</f>
        <v>0</v>
      </c>
    </row>
    <row r="267" s="2" customFormat="1" ht="49.05" customHeight="1">
      <c r="A267" s="39"/>
      <c r="B267" s="40"/>
      <c r="C267" s="213" t="s">
        <v>368</v>
      </c>
      <c r="D267" s="213" t="s">
        <v>140</v>
      </c>
      <c r="E267" s="214" t="s">
        <v>1883</v>
      </c>
      <c r="F267" s="215" t="s">
        <v>1884</v>
      </c>
      <c r="G267" s="216" t="s">
        <v>1244</v>
      </c>
      <c r="H267" s="217">
        <v>179.28999999999999</v>
      </c>
      <c r="I267" s="218"/>
      <c r="J267" s="219">
        <f>ROUND(I267*H267,2)</f>
        <v>0</v>
      </c>
      <c r="K267" s="215" t="s">
        <v>282</v>
      </c>
      <c r="L267" s="45"/>
      <c r="M267" s="220" t="s">
        <v>19</v>
      </c>
      <c r="N267" s="221" t="s">
        <v>46</v>
      </c>
      <c r="O267" s="85"/>
      <c r="P267" s="222">
        <f>O267*H267</f>
        <v>0</v>
      </c>
      <c r="Q267" s="222">
        <v>0</v>
      </c>
      <c r="R267" s="222">
        <f>Q267*H267</f>
        <v>0</v>
      </c>
      <c r="S267" s="222">
        <v>0.035000000000000003</v>
      </c>
      <c r="T267" s="223">
        <f>S267*H267</f>
        <v>6.27515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24" t="s">
        <v>189</v>
      </c>
      <c r="AT267" s="224" t="s">
        <v>140</v>
      </c>
      <c r="AU267" s="224" t="s">
        <v>84</v>
      </c>
      <c r="AY267" s="18" t="s">
        <v>137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8" t="s">
        <v>82</v>
      </c>
      <c r="BK267" s="225">
        <f>ROUND(I267*H267,2)</f>
        <v>0</v>
      </c>
      <c r="BL267" s="18" t="s">
        <v>189</v>
      </c>
      <c r="BM267" s="224" t="s">
        <v>1885</v>
      </c>
    </row>
    <row r="268" s="2" customFormat="1">
      <c r="A268" s="39"/>
      <c r="B268" s="40"/>
      <c r="C268" s="41"/>
      <c r="D268" s="268" t="s">
        <v>284</v>
      </c>
      <c r="E268" s="41"/>
      <c r="F268" s="269" t="s">
        <v>1886</v>
      </c>
      <c r="G268" s="41"/>
      <c r="H268" s="41"/>
      <c r="I268" s="228"/>
      <c r="J268" s="41"/>
      <c r="K268" s="41"/>
      <c r="L268" s="45"/>
      <c r="M268" s="229"/>
      <c r="N268" s="230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284</v>
      </c>
      <c r="AU268" s="18" t="s">
        <v>84</v>
      </c>
    </row>
    <row r="269" s="13" customFormat="1">
      <c r="A269" s="13"/>
      <c r="B269" s="236"/>
      <c r="C269" s="237"/>
      <c r="D269" s="226" t="s">
        <v>228</v>
      </c>
      <c r="E269" s="238" t="s">
        <v>19</v>
      </c>
      <c r="F269" s="239" t="s">
        <v>1474</v>
      </c>
      <c r="G269" s="237"/>
      <c r="H269" s="238" t="s">
        <v>19</v>
      </c>
      <c r="I269" s="240"/>
      <c r="J269" s="237"/>
      <c r="K269" s="237"/>
      <c r="L269" s="241"/>
      <c r="M269" s="242"/>
      <c r="N269" s="243"/>
      <c r="O269" s="243"/>
      <c r="P269" s="243"/>
      <c r="Q269" s="243"/>
      <c r="R269" s="243"/>
      <c r="S269" s="243"/>
      <c r="T269" s="244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5" t="s">
        <v>228</v>
      </c>
      <c r="AU269" s="245" t="s">
        <v>84</v>
      </c>
      <c r="AV269" s="13" t="s">
        <v>82</v>
      </c>
      <c r="AW269" s="13" t="s">
        <v>37</v>
      </c>
      <c r="AX269" s="13" t="s">
        <v>75</v>
      </c>
      <c r="AY269" s="245" t="s">
        <v>137</v>
      </c>
    </row>
    <row r="270" s="13" customFormat="1">
      <c r="A270" s="13"/>
      <c r="B270" s="236"/>
      <c r="C270" s="237"/>
      <c r="D270" s="226" t="s">
        <v>228</v>
      </c>
      <c r="E270" s="238" t="s">
        <v>19</v>
      </c>
      <c r="F270" s="239" t="s">
        <v>1475</v>
      </c>
      <c r="G270" s="237"/>
      <c r="H270" s="238" t="s">
        <v>19</v>
      </c>
      <c r="I270" s="240"/>
      <c r="J270" s="237"/>
      <c r="K270" s="237"/>
      <c r="L270" s="241"/>
      <c r="M270" s="242"/>
      <c r="N270" s="243"/>
      <c r="O270" s="243"/>
      <c r="P270" s="243"/>
      <c r="Q270" s="243"/>
      <c r="R270" s="243"/>
      <c r="S270" s="243"/>
      <c r="T270" s="244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5" t="s">
        <v>228</v>
      </c>
      <c r="AU270" s="245" t="s">
        <v>84</v>
      </c>
      <c r="AV270" s="13" t="s">
        <v>82</v>
      </c>
      <c r="AW270" s="13" t="s">
        <v>37</v>
      </c>
      <c r="AX270" s="13" t="s">
        <v>75</v>
      </c>
      <c r="AY270" s="245" t="s">
        <v>137</v>
      </c>
    </row>
    <row r="271" s="14" customFormat="1">
      <c r="A271" s="14"/>
      <c r="B271" s="246"/>
      <c r="C271" s="247"/>
      <c r="D271" s="226" t="s">
        <v>228</v>
      </c>
      <c r="E271" s="248" t="s">
        <v>19</v>
      </c>
      <c r="F271" s="249" t="s">
        <v>1476</v>
      </c>
      <c r="G271" s="247"/>
      <c r="H271" s="250">
        <v>58.119999999999997</v>
      </c>
      <c r="I271" s="251"/>
      <c r="J271" s="247"/>
      <c r="K271" s="247"/>
      <c r="L271" s="252"/>
      <c r="M271" s="253"/>
      <c r="N271" s="254"/>
      <c r="O271" s="254"/>
      <c r="P271" s="254"/>
      <c r="Q271" s="254"/>
      <c r="R271" s="254"/>
      <c r="S271" s="254"/>
      <c r="T271" s="25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56" t="s">
        <v>228</v>
      </c>
      <c r="AU271" s="256" t="s">
        <v>84</v>
      </c>
      <c r="AV271" s="14" t="s">
        <v>84</v>
      </c>
      <c r="AW271" s="14" t="s">
        <v>37</v>
      </c>
      <c r="AX271" s="14" t="s">
        <v>75</v>
      </c>
      <c r="AY271" s="256" t="s">
        <v>137</v>
      </c>
    </row>
    <row r="272" s="13" customFormat="1">
      <c r="A272" s="13"/>
      <c r="B272" s="236"/>
      <c r="C272" s="237"/>
      <c r="D272" s="226" t="s">
        <v>228</v>
      </c>
      <c r="E272" s="238" t="s">
        <v>19</v>
      </c>
      <c r="F272" s="239" t="s">
        <v>1477</v>
      </c>
      <c r="G272" s="237"/>
      <c r="H272" s="238" t="s">
        <v>19</v>
      </c>
      <c r="I272" s="240"/>
      <c r="J272" s="237"/>
      <c r="K272" s="237"/>
      <c r="L272" s="241"/>
      <c r="M272" s="242"/>
      <c r="N272" s="243"/>
      <c r="O272" s="243"/>
      <c r="P272" s="243"/>
      <c r="Q272" s="243"/>
      <c r="R272" s="243"/>
      <c r="S272" s="243"/>
      <c r="T272" s="24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5" t="s">
        <v>228</v>
      </c>
      <c r="AU272" s="245" t="s">
        <v>84</v>
      </c>
      <c r="AV272" s="13" t="s">
        <v>82</v>
      </c>
      <c r="AW272" s="13" t="s">
        <v>37</v>
      </c>
      <c r="AX272" s="13" t="s">
        <v>75</v>
      </c>
      <c r="AY272" s="245" t="s">
        <v>137</v>
      </c>
    </row>
    <row r="273" s="14" customFormat="1">
      <c r="A273" s="14"/>
      <c r="B273" s="246"/>
      <c r="C273" s="247"/>
      <c r="D273" s="226" t="s">
        <v>228</v>
      </c>
      <c r="E273" s="248" t="s">
        <v>19</v>
      </c>
      <c r="F273" s="249" t="s">
        <v>1478</v>
      </c>
      <c r="G273" s="247"/>
      <c r="H273" s="250">
        <v>16.34</v>
      </c>
      <c r="I273" s="251"/>
      <c r="J273" s="247"/>
      <c r="K273" s="247"/>
      <c r="L273" s="252"/>
      <c r="M273" s="253"/>
      <c r="N273" s="254"/>
      <c r="O273" s="254"/>
      <c r="P273" s="254"/>
      <c r="Q273" s="254"/>
      <c r="R273" s="254"/>
      <c r="S273" s="254"/>
      <c r="T273" s="25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6" t="s">
        <v>228</v>
      </c>
      <c r="AU273" s="256" t="s">
        <v>84</v>
      </c>
      <c r="AV273" s="14" t="s">
        <v>84</v>
      </c>
      <c r="AW273" s="14" t="s">
        <v>37</v>
      </c>
      <c r="AX273" s="14" t="s">
        <v>75</v>
      </c>
      <c r="AY273" s="256" t="s">
        <v>137</v>
      </c>
    </row>
    <row r="274" s="13" customFormat="1">
      <c r="A274" s="13"/>
      <c r="B274" s="236"/>
      <c r="C274" s="237"/>
      <c r="D274" s="226" t="s">
        <v>228</v>
      </c>
      <c r="E274" s="238" t="s">
        <v>19</v>
      </c>
      <c r="F274" s="239" t="s">
        <v>1479</v>
      </c>
      <c r="G274" s="237"/>
      <c r="H274" s="238" t="s">
        <v>19</v>
      </c>
      <c r="I274" s="240"/>
      <c r="J274" s="237"/>
      <c r="K274" s="237"/>
      <c r="L274" s="241"/>
      <c r="M274" s="242"/>
      <c r="N274" s="243"/>
      <c r="O274" s="243"/>
      <c r="P274" s="243"/>
      <c r="Q274" s="243"/>
      <c r="R274" s="243"/>
      <c r="S274" s="243"/>
      <c r="T274" s="24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5" t="s">
        <v>228</v>
      </c>
      <c r="AU274" s="245" t="s">
        <v>84</v>
      </c>
      <c r="AV274" s="13" t="s">
        <v>82</v>
      </c>
      <c r="AW274" s="13" t="s">
        <v>37</v>
      </c>
      <c r="AX274" s="13" t="s">
        <v>75</v>
      </c>
      <c r="AY274" s="245" t="s">
        <v>137</v>
      </c>
    </row>
    <row r="275" s="14" customFormat="1">
      <c r="A275" s="14"/>
      <c r="B275" s="246"/>
      <c r="C275" s="247"/>
      <c r="D275" s="226" t="s">
        <v>228</v>
      </c>
      <c r="E275" s="248" t="s">
        <v>19</v>
      </c>
      <c r="F275" s="249" t="s">
        <v>1887</v>
      </c>
      <c r="G275" s="247"/>
      <c r="H275" s="250">
        <v>56.670000000000002</v>
      </c>
      <c r="I275" s="251"/>
      <c r="J275" s="247"/>
      <c r="K275" s="247"/>
      <c r="L275" s="252"/>
      <c r="M275" s="253"/>
      <c r="N275" s="254"/>
      <c r="O275" s="254"/>
      <c r="P275" s="254"/>
      <c r="Q275" s="254"/>
      <c r="R275" s="254"/>
      <c r="S275" s="254"/>
      <c r="T275" s="25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6" t="s">
        <v>228</v>
      </c>
      <c r="AU275" s="256" t="s">
        <v>84</v>
      </c>
      <c r="AV275" s="14" t="s">
        <v>84</v>
      </c>
      <c r="AW275" s="14" t="s">
        <v>37</v>
      </c>
      <c r="AX275" s="14" t="s">
        <v>75</v>
      </c>
      <c r="AY275" s="256" t="s">
        <v>137</v>
      </c>
    </row>
    <row r="276" s="13" customFormat="1">
      <c r="A276" s="13"/>
      <c r="B276" s="236"/>
      <c r="C276" s="237"/>
      <c r="D276" s="226" t="s">
        <v>228</v>
      </c>
      <c r="E276" s="238" t="s">
        <v>19</v>
      </c>
      <c r="F276" s="239" t="s">
        <v>1481</v>
      </c>
      <c r="G276" s="237"/>
      <c r="H276" s="238" t="s">
        <v>19</v>
      </c>
      <c r="I276" s="240"/>
      <c r="J276" s="237"/>
      <c r="K276" s="237"/>
      <c r="L276" s="241"/>
      <c r="M276" s="242"/>
      <c r="N276" s="243"/>
      <c r="O276" s="243"/>
      <c r="P276" s="243"/>
      <c r="Q276" s="243"/>
      <c r="R276" s="243"/>
      <c r="S276" s="243"/>
      <c r="T276" s="24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5" t="s">
        <v>228</v>
      </c>
      <c r="AU276" s="245" t="s">
        <v>84</v>
      </c>
      <c r="AV276" s="13" t="s">
        <v>82</v>
      </c>
      <c r="AW276" s="13" t="s">
        <v>37</v>
      </c>
      <c r="AX276" s="13" t="s">
        <v>75</v>
      </c>
      <c r="AY276" s="245" t="s">
        <v>137</v>
      </c>
    </row>
    <row r="277" s="14" customFormat="1">
      <c r="A277" s="14"/>
      <c r="B277" s="246"/>
      <c r="C277" s="247"/>
      <c r="D277" s="226" t="s">
        <v>228</v>
      </c>
      <c r="E277" s="248" t="s">
        <v>19</v>
      </c>
      <c r="F277" s="249" t="s">
        <v>1482</v>
      </c>
      <c r="G277" s="247"/>
      <c r="H277" s="250">
        <v>12.880000000000001</v>
      </c>
      <c r="I277" s="251"/>
      <c r="J277" s="247"/>
      <c r="K277" s="247"/>
      <c r="L277" s="252"/>
      <c r="M277" s="253"/>
      <c r="N277" s="254"/>
      <c r="O277" s="254"/>
      <c r="P277" s="254"/>
      <c r="Q277" s="254"/>
      <c r="R277" s="254"/>
      <c r="S277" s="254"/>
      <c r="T277" s="25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6" t="s">
        <v>228</v>
      </c>
      <c r="AU277" s="256" t="s">
        <v>84</v>
      </c>
      <c r="AV277" s="14" t="s">
        <v>84</v>
      </c>
      <c r="AW277" s="14" t="s">
        <v>37</v>
      </c>
      <c r="AX277" s="14" t="s">
        <v>75</v>
      </c>
      <c r="AY277" s="256" t="s">
        <v>137</v>
      </c>
    </row>
    <row r="278" s="13" customFormat="1">
      <c r="A278" s="13"/>
      <c r="B278" s="236"/>
      <c r="C278" s="237"/>
      <c r="D278" s="226" t="s">
        <v>228</v>
      </c>
      <c r="E278" s="238" t="s">
        <v>19</v>
      </c>
      <c r="F278" s="239" t="s">
        <v>1483</v>
      </c>
      <c r="G278" s="237"/>
      <c r="H278" s="238" t="s">
        <v>19</v>
      </c>
      <c r="I278" s="240"/>
      <c r="J278" s="237"/>
      <c r="K278" s="237"/>
      <c r="L278" s="241"/>
      <c r="M278" s="242"/>
      <c r="N278" s="243"/>
      <c r="O278" s="243"/>
      <c r="P278" s="243"/>
      <c r="Q278" s="243"/>
      <c r="R278" s="243"/>
      <c r="S278" s="243"/>
      <c r="T278" s="244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5" t="s">
        <v>228</v>
      </c>
      <c r="AU278" s="245" t="s">
        <v>84</v>
      </c>
      <c r="AV278" s="13" t="s">
        <v>82</v>
      </c>
      <c r="AW278" s="13" t="s">
        <v>37</v>
      </c>
      <c r="AX278" s="13" t="s">
        <v>75</v>
      </c>
      <c r="AY278" s="245" t="s">
        <v>137</v>
      </c>
    </row>
    <row r="279" s="14" customFormat="1">
      <c r="A279" s="14"/>
      <c r="B279" s="246"/>
      <c r="C279" s="247"/>
      <c r="D279" s="226" t="s">
        <v>228</v>
      </c>
      <c r="E279" s="248" t="s">
        <v>19</v>
      </c>
      <c r="F279" s="249" t="s">
        <v>1484</v>
      </c>
      <c r="G279" s="247"/>
      <c r="H279" s="250">
        <v>15.57</v>
      </c>
      <c r="I279" s="251"/>
      <c r="J279" s="247"/>
      <c r="K279" s="247"/>
      <c r="L279" s="252"/>
      <c r="M279" s="253"/>
      <c r="N279" s="254"/>
      <c r="O279" s="254"/>
      <c r="P279" s="254"/>
      <c r="Q279" s="254"/>
      <c r="R279" s="254"/>
      <c r="S279" s="254"/>
      <c r="T279" s="25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6" t="s">
        <v>228</v>
      </c>
      <c r="AU279" s="256" t="s">
        <v>84</v>
      </c>
      <c r="AV279" s="14" t="s">
        <v>84</v>
      </c>
      <c r="AW279" s="14" t="s">
        <v>37</v>
      </c>
      <c r="AX279" s="14" t="s">
        <v>75</v>
      </c>
      <c r="AY279" s="256" t="s">
        <v>137</v>
      </c>
    </row>
    <row r="280" s="13" customFormat="1">
      <c r="A280" s="13"/>
      <c r="B280" s="236"/>
      <c r="C280" s="237"/>
      <c r="D280" s="226" t="s">
        <v>228</v>
      </c>
      <c r="E280" s="238" t="s">
        <v>19</v>
      </c>
      <c r="F280" s="239" t="s">
        <v>1485</v>
      </c>
      <c r="G280" s="237"/>
      <c r="H280" s="238" t="s">
        <v>19</v>
      </c>
      <c r="I280" s="240"/>
      <c r="J280" s="237"/>
      <c r="K280" s="237"/>
      <c r="L280" s="241"/>
      <c r="M280" s="242"/>
      <c r="N280" s="243"/>
      <c r="O280" s="243"/>
      <c r="P280" s="243"/>
      <c r="Q280" s="243"/>
      <c r="R280" s="243"/>
      <c r="S280" s="243"/>
      <c r="T280" s="24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5" t="s">
        <v>228</v>
      </c>
      <c r="AU280" s="245" t="s">
        <v>84</v>
      </c>
      <c r="AV280" s="13" t="s">
        <v>82</v>
      </c>
      <c r="AW280" s="13" t="s">
        <v>37</v>
      </c>
      <c r="AX280" s="13" t="s">
        <v>75</v>
      </c>
      <c r="AY280" s="245" t="s">
        <v>137</v>
      </c>
    </row>
    <row r="281" s="14" customFormat="1">
      <c r="A281" s="14"/>
      <c r="B281" s="246"/>
      <c r="C281" s="247"/>
      <c r="D281" s="226" t="s">
        <v>228</v>
      </c>
      <c r="E281" s="248" t="s">
        <v>19</v>
      </c>
      <c r="F281" s="249" t="s">
        <v>1486</v>
      </c>
      <c r="G281" s="247"/>
      <c r="H281" s="250">
        <v>12.710000000000001</v>
      </c>
      <c r="I281" s="251"/>
      <c r="J281" s="247"/>
      <c r="K281" s="247"/>
      <c r="L281" s="252"/>
      <c r="M281" s="253"/>
      <c r="N281" s="254"/>
      <c r="O281" s="254"/>
      <c r="P281" s="254"/>
      <c r="Q281" s="254"/>
      <c r="R281" s="254"/>
      <c r="S281" s="254"/>
      <c r="T281" s="25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6" t="s">
        <v>228</v>
      </c>
      <c r="AU281" s="256" t="s">
        <v>84</v>
      </c>
      <c r="AV281" s="14" t="s">
        <v>84</v>
      </c>
      <c r="AW281" s="14" t="s">
        <v>37</v>
      </c>
      <c r="AX281" s="14" t="s">
        <v>75</v>
      </c>
      <c r="AY281" s="256" t="s">
        <v>137</v>
      </c>
    </row>
    <row r="282" s="13" customFormat="1">
      <c r="A282" s="13"/>
      <c r="B282" s="236"/>
      <c r="C282" s="237"/>
      <c r="D282" s="226" t="s">
        <v>228</v>
      </c>
      <c r="E282" s="238" t="s">
        <v>19</v>
      </c>
      <c r="F282" s="239" t="s">
        <v>1487</v>
      </c>
      <c r="G282" s="237"/>
      <c r="H282" s="238" t="s">
        <v>19</v>
      </c>
      <c r="I282" s="240"/>
      <c r="J282" s="237"/>
      <c r="K282" s="237"/>
      <c r="L282" s="241"/>
      <c r="M282" s="242"/>
      <c r="N282" s="243"/>
      <c r="O282" s="243"/>
      <c r="P282" s="243"/>
      <c r="Q282" s="243"/>
      <c r="R282" s="243"/>
      <c r="S282" s="243"/>
      <c r="T282" s="24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5" t="s">
        <v>228</v>
      </c>
      <c r="AU282" s="245" t="s">
        <v>84</v>
      </c>
      <c r="AV282" s="13" t="s">
        <v>82</v>
      </c>
      <c r="AW282" s="13" t="s">
        <v>37</v>
      </c>
      <c r="AX282" s="13" t="s">
        <v>75</v>
      </c>
      <c r="AY282" s="245" t="s">
        <v>137</v>
      </c>
    </row>
    <row r="283" s="14" customFormat="1">
      <c r="A283" s="14"/>
      <c r="B283" s="246"/>
      <c r="C283" s="247"/>
      <c r="D283" s="226" t="s">
        <v>228</v>
      </c>
      <c r="E283" s="248" t="s">
        <v>19</v>
      </c>
      <c r="F283" s="249" t="s">
        <v>167</v>
      </c>
      <c r="G283" s="247"/>
      <c r="H283" s="250">
        <v>7</v>
      </c>
      <c r="I283" s="251"/>
      <c r="J283" s="247"/>
      <c r="K283" s="247"/>
      <c r="L283" s="252"/>
      <c r="M283" s="253"/>
      <c r="N283" s="254"/>
      <c r="O283" s="254"/>
      <c r="P283" s="254"/>
      <c r="Q283" s="254"/>
      <c r="R283" s="254"/>
      <c r="S283" s="254"/>
      <c r="T283" s="25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6" t="s">
        <v>228</v>
      </c>
      <c r="AU283" s="256" t="s">
        <v>84</v>
      </c>
      <c r="AV283" s="14" t="s">
        <v>84</v>
      </c>
      <c r="AW283" s="14" t="s">
        <v>37</v>
      </c>
      <c r="AX283" s="14" t="s">
        <v>75</v>
      </c>
      <c r="AY283" s="256" t="s">
        <v>137</v>
      </c>
    </row>
    <row r="284" s="15" customFormat="1">
      <c r="A284" s="15"/>
      <c r="B284" s="257"/>
      <c r="C284" s="258"/>
      <c r="D284" s="226" t="s">
        <v>228</v>
      </c>
      <c r="E284" s="259" t="s">
        <v>19</v>
      </c>
      <c r="F284" s="260" t="s">
        <v>237</v>
      </c>
      <c r="G284" s="258"/>
      <c r="H284" s="261">
        <v>179.28999999999999</v>
      </c>
      <c r="I284" s="262"/>
      <c r="J284" s="258"/>
      <c r="K284" s="258"/>
      <c r="L284" s="263"/>
      <c r="M284" s="264"/>
      <c r="N284" s="265"/>
      <c r="O284" s="265"/>
      <c r="P284" s="265"/>
      <c r="Q284" s="265"/>
      <c r="R284" s="265"/>
      <c r="S284" s="265"/>
      <c r="T284" s="26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67" t="s">
        <v>228</v>
      </c>
      <c r="AU284" s="267" t="s">
        <v>84</v>
      </c>
      <c r="AV284" s="15" t="s">
        <v>155</v>
      </c>
      <c r="AW284" s="15" t="s">
        <v>37</v>
      </c>
      <c r="AX284" s="15" t="s">
        <v>82</v>
      </c>
      <c r="AY284" s="267" t="s">
        <v>137</v>
      </c>
    </row>
    <row r="285" s="12" customFormat="1" ht="22.8" customHeight="1">
      <c r="A285" s="12"/>
      <c r="B285" s="197"/>
      <c r="C285" s="198"/>
      <c r="D285" s="199" t="s">
        <v>74</v>
      </c>
      <c r="E285" s="211" t="s">
        <v>1414</v>
      </c>
      <c r="F285" s="211" t="s">
        <v>1415</v>
      </c>
      <c r="G285" s="198"/>
      <c r="H285" s="198"/>
      <c r="I285" s="201"/>
      <c r="J285" s="212">
        <f>BK285</f>
        <v>0</v>
      </c>
      <c r="K285" s="198"/>
      <c r="L285" s="203"/>
      <c r="M285" s="204"/>
      <c r="N285" s="205"/>
      <c r="O285" s="205"/>
      <c r="P285" s="206">
        <f>SUM(P286:P288)</f>
        <v>0</v>
      </c>
      <c r="Q285" s="205"/>
      <c r="R285" s="206">
        <f>SUM(R286:R288)</f>
        <v>0.0020400000000000001</v>
      </c>
      <c r="S285" s="205"/>
      <c r="T285" s="207">
        <f>SUM(T286:T288)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8" t="s">
        <v>84</v>
      </c>
      <c r="AT285" s="209" t="s">
        <v>74</v>
      </c>
      <c r="AU285" s="209" t="s">
        <v>82</v>
      </c>
      <c r="AY285" s="208" t="s">
        <v>137</v>
      </c>
      <c r="BK285" s="210">
        <f>SUM(BK286:BK288)</f>
        <v>0</v>
      </c>
    </row>
    <row r="286" s="2" customFormat="1" ht="24.15" customHeight="1">
      <c r="A286" s="39"/>
      <c r="B286" s="40"/>
      <c r="C286" s="213" t="s">
        <v>372</v>
      </c>
      <c r="D286" s="213" t="s">
        <v>140</v>
      </c>
      <c r="E286" s="214" t="s">
        <v>1416</v>
      </c>
      <c r="F286" s="215" t="s">
        <v>1417</v>
      </c>
      <c r="G286" s="216" t="s">
        <v>226</v>
      </c>
      <c r="H286" s="217">
        <v>4</v>
      </c>
      <c r="I286" s="218"/>
      <c r="J286" s="219">
        <f>ROUND(I286*H286,2)</f>
        <v>0</v>
      </c>
      <c r="K286" s="215" t="s">
        <v>19</v>
      </c>
      <c r="L286" s="45"/>
      <c r="M286" s="220" t="s">
        <v>19</v>
      </c>
      <c r="N286" s="221" t="s">
        <v>46</v>
      </c>
      <c r="O286" s="85"/>
      <c r="P286" s="222">
        <f>O286*H286</f>
        <v>0</v>
      </c>
      <c r="Q286" s="222">
        <v>0.00051000000000000004</v>
      </c>
      <c r="R286" s="222">
        <f>Q286*H286</f>
        <v>0.0020400000000000001</v>
      </c>
      <c r="S286" s="222">
        <v>0</v>
      </c>
      <c r="T286" s="223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24" t="s">
        <v>189</v>
      </c>
      <c r="AT286" s="224" t="s">
        <v>140</v>
      </c>
      <c r="AU286" s="224" t="s">
        <v>84</v>
      </c>
      <c r="AY286" s="18" t="s">
        <v>137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8" t="s">
        <v>82</v>
      </c>
      <c r="BK286" s="225">
        <f>ROUND(I286*H286,2)</f>
        <v>0</v>
      </c>
      <c r="BL286" s="18" t="s">
        <v>189</v>
      </c>
      <c r="BM286" s="224" t="s">
        <v>1888</v>
      </c>
    </row>
    <row r="287" s="2" customFormat="1" ht="55.5" customHeight="1">
      <c r="A287" s="39"/>
      <c r="B287" s="40"/>
      <c r="C287" s="213" t="s">
        <v>376</v>
      </c>
      <c r="D287" s="213" t="s">
        <v>140</v>
      </c>
      <c r="E287" s="214" t="s">
        <v>1419</v>
      </c>
      <c r="F287" s="215" t="s">
        <v>1420</v>
      </c>
      <c r="G287" s="216" t="s">
        <v>1215</v>
      </c>
      <c r="H287" s="217">
        <v>0.002</v>
      </c>
      <c r="I287" s="218"/>
      <c r="J287" s="219">
        <f>ROUND(I287*H287,2)</f>
        <v>0</v>
      </c>
      <c r="K287" s="215" t="s">
        <v>282</v>
      </c>
      <c r="L287" s="45"/>
      <c r="M287" s="220" t="s">
        <v>19</v>
      </c>
      <c r="N287" s="221" t="s">
        <v>46</v>
      </c>
      <c r="O287" s="85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3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24" t="s">
        <v>189</v>
      </c>
      <c r="AT287" s="224" t="s">
        <v>140</v>
      </c>
      <c r="AU287" s="224" t="s">
        <v>84</v>
      </c>
      <c r="AY287" s="18" t="s">
        <v>137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8" t="s">
        <v>82</v>
      </c>
      <c r="BK287" s="225">
        <f>ROUND(I287*H287,2)</f>
        <v>0</v>
      </c>
      <c r="BL287" s="18" t="s">
        <v>189</v>
      </c>
      <c r="BM287" s="224" t="s">
        <v>1889</v>
      </c>
    </row>
    <row r="288" s="2" customFormat="1">
      <c r="A288" s="39"/>
      <c r="B288" s="40"/>
      <c r="C288" s="41"/>
      <c r="D288" s="268" t="s">
        <v>284</v>
      </c>
      <c r="E288" s="41"/>
      <c r="F288" s="269" t="s">
        <v>1422</v>
      </c>
      <c r="G288" s="41"/>
      <c r="H288" s="41"/>
      <c r="I288" s="228"/>
      <c r="J288" s="41"/>
      <c r="K288" s="41"/>
      <c r="L288" s="45"/>
      <c r="M288" s="229"/>
      <c r="N288" s="230"/>
      <c r="O288" s="85"/>
      <c r="P288" s="85"/>
      <c r="Q288" s="85"/>
      <c r="R288" s="85"/>
      <c r="S288" s="85"/>
      <c r="T288" s="86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284</v>
      </c>
      <c r="AU288" s="18" t="s">
        <v>84</v>
      </c>
    </row>
    <row r="289" s="12" customFormat="1" ht="22.8" customHeight="1">
      <c r="A289" s="12"/>
      <c r="B289" s="197"/>
      <c r="C289" s="198"/>
      <c r="D289" s="199" t="s">
        <v>74</v>
      </c>
      <c r="E289" s="211" t="s">
        <v>1890</v>
      </c>
      <c r="F289" s="211" t="s">
        <v>1891</v>
      </c>
      <c r="G289" s="198"/>
      <c r="H289" s="198"/>
      <c r="I289" s="201"/>
      <c r="J289" s="212">
        <f>BK289</f>
        <v>0</v>
      </c>
      <c r="K289" s="198"/>
      <c r="L289" s="203"/>
      <c r="M289" s="204"/>
      <c r="N289" s="205"/>
      <c r="O289" s="205"/>
      <c r="P289" s="206">
        <f>SUM(P290:P298)</f>
        <v>0</v>
      </c>
      <c r="Q289" s="205"/>
      <c r="R289" s="206">
        <f>SUM(R290:R298)</f>
        <v>0</v>
      </c>
      <c r="S289" s="205"/>
      <c r="T289" s="207">
        <f>SUM(T290:T298)</f>
        <v>0.43436799999999998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08" t="s">
        <v>84</v>
      </c>
      <c r="AT289" s="209" t="s">
        <v>74</v>
      </c>
      <c r="AU289" s="209" t="s">
        <v>82</v>
      </c>
      <c r="AY289" s="208" t="s">
        <v>137</v>
      </c>
      <c r="BK289" s="210">
        <f>SUM(BK290:BK298)</f>
        <v>0</v>
      </c>
    </row>
    <row r="290" s="2" customFormat="1" ht="37.8" customHeight="1">
      <c r="A290" s="39"/>
      <c r="B290" s="40"/>
      <c r="C290" s="213" t="s">
        <v>425</v>
      </c>
      <c r="D290" s="213" t="s">
        <v>140</v>
      </c>
      <c r="E290" s="214" t="s">
        <v>1892</v>
      </c>
      <c r="F290" s="215" t="s">
        <v>1893</v>
      </c>
      <c r="G290" s="216" t="s">
        <v>1244</v>
      </c>
      <c r="H290" s="217">
        <v>19.744</v>
      </c>
      <c r="I290" s="218"/>
      <c r="J290" s="219">
        <f>ROUND(I290*H290,2)</f>
        <v>0</v>
      </c>
      <c r="K290" s="215" t="s">
        <v>282</v>
      </c>
      <c r="L290" s="45"/>
      <c r="M290" s="220" t="s">
        <v>19</v>
      </c>
      <c r="N290" s="221" t="s">
        <v>46</v>
      </c>
      <c r="O290" s="85"/>
      <c r="P290" s="222">
        <f>O290*H290</f>
        <v>0</v>
      </c>
      <c r="Q290" s="222">
        <v>0</v>
      </c>
      <c r="R290" s="222">
        <f>Q290*H290</f>
        <v>0</v>
      </c>
      <c r="S290" s="222">
        <v>0.014</v>
      </c>
      <c r="T290" s="223">
        <f>S290*H290</f>
        <v>0.276416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24" t="s">
        <v>189</v>
      </c>
      <c r="AT290" s="224" t="s">
        <v>140</v>
      </c>
      <c r="AU290" s="224" t="s">
        <v>84</v>
      </c>
      <c r="AY290" s="18" t="s">
        <v>137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8" t="s">
        <v>82</v>
      </c>
      <c r="BK290" s="225">
        <f>ROUND(I290*H290,2)</f>
        <v>0</v>
      </c>
      <c r="BL290" s="18" t="s">
        <v>189</v>
      </c>
      <c r="BM290" s="224" t="s">
        <v>1894</v>
      </c>
    </row>
    <row r="291" s="2" customFormat="1">
      <c r="A291" s="39"/>
      <c r="B291" s="40"/>
      <c r="C291" s="41"/>
      <c r="D291" s="268" t="s">
        <v>284</v>
      </c>
      <c r="E291" s="41"/>
      <c r="F291" s="269" t="s">
        <v>1895</v>
      </c>
      <c r="G291" s="41"/>
      <c r="H291" s="41"/>
      <c r="I291" s="228"/>
      <c r="J291" s="41"/>
      <c r="K291" s="41"/>
      <c r="L291" s="45"/>
      <c r="M291" s="229"/>
      <c r="N291" s="230"/>
      <c r="O291" s="85"/>
      <c r="P291" s="85"/>
      <c r="Q291" s="85"/>
      <c r="R291" s="85"/>
      <c r="S291" s="85"/>
      <c r="T291" s="86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T291" s="18" t="s">
        <v>284</v>
      </c>
      <c r="AU291" s="18" t="s">
        <v>84</v>
      </c>
    </row>
    <row r="292" s="13" customFormat="1">
      <c r="A292" s="13"/>
      <c r="B292" s="236"/>
      <c r="C292" s="237"/>
      <c r="D292" s="226" t="s">
        <v>228</v>
      </c>
      <c r="E292" s="238" t="s">
        <v>19</v>
      </c>
      <c r="F292" s="239" t="s">
        <v>1474</v>
      </c>
      <c r="G292" s="237"/>
      <c r="H292" s="238" t="s">
        <v>19</v>
      </c>
      <c r="I292" s="240"/>
      <c r="J292" s="237"/>
      <c r="K292" s="237"/>
      <c r="L292" s="241"/>
      <c r="M292" s="242"/>
      <c r="N292" s="243"/>
      <c r="O292" s="243"/>
      <c r="P292" s="243"/>
      <c r="Q292" s="243"/>
      <c r="R292" s="243"/>
      <c r="S292" s="243"/>
      <c r="T292" s="24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5" t="s">
        <v>228</v>
      </c>
      <c r="AU292" s="245" t="s">
        <v>84</v>
      </c>
      <c r="AV292" s="13" t="s">
        <v>82</v>
      </c>
      <c r="AW292" s="13" t="s">
        <v>37</v>
      </c>
      <c r="AX292" s="13" t="s">
        <v>75</v>
      </c>
      <c r="AY292" s="245" t="s">
        <v>137</v>
      </c>
    </row>
    <row r="293" s="13" customFormat="1">
      <c r="A293" s="13"/>
      <c r="B293" s="236"/>
      <c r="C293" s="237"/>
      <c r="D293" s="226" t="s">
        <v>228</v>
      </c>
      <c r="E293" s="238" t="s">
        <v>19</v>
      </c>
      <c r="F293" s="239" t="s">
        <v>1479</v>
      </c>
      <c r="G293" s="237"/>
      <c r="H293" s="238" t="s">
        <v>19</v>
      </c>
      <c r="I293" s="240"/>
      <c r="J293" s="237"/>
      <c r="K293" s="237"/>
      <c r="L293" s="241"/>
      <c r="M293" s="242"/>
      <c r="N293" s="243"/>
      <c r="O293" s="243"/>
      <c r="P293" s="243"/>
      <c r="Q293" s="243"/>
      <c r="R293" s="243"/>
      <c r="S293" s="243"/>
      <c r="T293" s="24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5" t="s">
        <v>228</v>
      </c>
      <c r="AU293" s="245" t="s">
        <v>84</v>
      </c>
      <c r="AV293" s="13" t="s">
        <v>82</v>
      </c>
      <c r="AW293" s="13" t="s">
        <v>37</v>
      </c>
      <c r="AX293" s="13" t="s">
        <v>75</v>
      </c>
      <c r="AY293" s="245" t="s">
        <v>137</v>
      </c>
    </row>
    <row r="294" s="14" customFormat="1">
      <c r="A294" s="14"/>
      <c r="B294" s="246"/>
      <c r="C294" s="247"/>
      <c r="D294" s="226" t="s">
        <v>228</v>
      </c>
      <c r="E294" s="248" t="s">
        <v>19</v>
      </c>
      <c r="F294" s="249" t="s">
        <v>1896</v>
      </c>
      <c r="G294" s="247"/>
      <c r="H294" s="250">
        <v>9.8719999999999999</v>
      </c>
      <c r="I294" s="251"/>
      <c r="J294" s="247"/>
      <c r="K294" s="247"/>
      <c r="L294" s="252"/>
      <c r="M294" s="253"/>
      <c r="N294" s="254"/>
      <c r="O294" s="254"/>
      <c r="P294" s="254"/>
      <c r="Q294" s="254"/>
      <c r="R294" s="254"/>
      <c r="S294" s="254"/>
      <c r="T294" s="25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6" t="s">
        <v>228</v>
      </c>
      <c r="AU294" s="256" t="s">
        <v>84</v>
      </c>
      <c r="AV294" s="14" t="s">
        <v>84</v>
      </c>
      <c r="AW294" s="14" t="s">
        <v>37</v>
      </c>
      <c r="AX294" s="14" t="s">
        <v>75</v>
      </c>
      <c r="AY294" s="256" t="s">
        <v>137</v>
      </c>
    </row>
    <row r="295" s="14" customFormat="1">
      <c r="A295" s="14"/>
      <c r="B295" s="246"/>
      <c r="C295" s="247"/>
      <c r="D295" s="226" t="s">
        <v>228</v>
      </c>
      <c r="E295" s="248" t="s">
        <v>19</v>
      </c>
      <c r="F295" s="249" t="s">
        <v>1896</v>
      </c>
      <c r="G295" s="247"/>
      <c r="H295" s="250">
        <v>9.8719999999999999</v>
      </c>
      <c r="I295" s="251"/>
      <c r="J295" s="247"/>
      <c r="K295" s="247"/>
      <c r="L295" s="252"/>
      <c r="M295" s="253"/>
      <c r="N295" s="254"/>
      <c r="O295" s="254"/>
      <c r="P295" s="254"/>
      <c r="Q295" s="254"/>
      <c r="R295" s="254"/>
      <c r="S295" s="254"/>
      <c r="T295" s="25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6" t="s">
        <v>228</v>
      </c>
      <c r="AU295" s="256" t="s">
        <v>84</v>
      </c>
      <c r="AV295" s="14" t="s">
        <v>84</v>
      </c>
      <c r="AW295" s="14" t="s">
        <v>37</v>
      </c>
      <c r="AX295" s="14" t="s">
        <v>75</v>
      </c>
      <c r="AY295" s="256" t="s">
        <v>137</v>
      </c>
    </row>
    <row r="296" s="15" customFormat="1">
      <c r="A296" s="15"/>
      <c r="B296" s="257"/>
      <c r="C296" s="258"/>
      <c r="D296" s="226" t="s">
        <v>228</v>
      </c>
      <c r="E296" s="259" t="s">
        <v>19</v>
      </c>
      <c r="F296" s="260" t="s">
        <v>237</v>
      </c>
      <c r="G296" s="258"/>
      <c r="H296" s="261">
        <v>19.744</v>
      </c>
      <c r="I296" s="262"/>
      <c r="J296" s="258"/>
      <c r="K296" s="258"/>
      <c r="L296" s="263"/>
      <c r="M296" s="264"/>
      <c r="N296" s="265"/>
      <c r="O296" s="265"/>
      <c r="P296" s="265"/>
      <c r="Q296" s="265"/>
      <c r="R296" s="265"/>
      <c r="S296" s="265"/>
      <c r="T296" s="266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7" t="s">
        <v>228</v>
      </c>
      <c r="AU296" s="267" t="s">
        <v>84</v>
      </c>
      <c r="AV296" s="15" t="s">
        <v>155</v>
      </c>
      <c r="AW296" s="15" t="s">
        <v>37</v>
      </c>
      <c r="AX296" s="15" t="s">
        <v>82</v>
      </c>
      <c r="AY296" s="267" t="s">
        <v>137</v>
      </c>
    </row>
    <row r="297" s="2" customFormat="1" ht="16.5" customHeight="1">
      <c r="A297" s="39"/>
      <c r="B297" s="40"/>
      <c r="C297" s="213" t="s">
        <v>429</v>
      </c>
      <c r="D297" s="213" t="s">
        <v>140</v>
      </c>
      <c r="E297" s="214" t="s">
        <v>1897</v>
      </c>
      <c r="F297" s="215" t="s">
        <v>1898</v>
      </c>
      <c r="G297" s="216" t="s">
        <v>1244</v>
      </c>
      <c r="H297" s="217">
        <v>19.744</v>
      </c>
      <c r="I297" s="218"/>
      <c r="J297" s="219">
        <f>ROUND(I297*H297,2)</f>
        <v>0</v>
      </c>
      <c r="K297" s="215" t="s">
        <v>282</v>
      </c>
      <c r="L297" s="45"/>
      <c r="M297" s="220" t="s">
        <v>19</v>
      </c>
      <c r="N297" s="221" t="s">
        <v>46</v>
      </c>
      <c r="O297" s="85"/>
      <c r="P297" s="222">
        <f>O297*H297</f>
        <v>0</v>
      </c>
      <c r="Q297" s="222">
        <v>0</v>
      </c>
      <c r="R297" s="222">
        <f>Q297*H297</f>
        <v>0</v>
      </c>
      <c r="S297" s="222">
        <v>0.0080000000000000002</v>
      </c>
      <c r="T297" s="223">
        <f>S297*H297</f>
        <v>0.15795200000000001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24" t="s">
        <v>189</v>
      </c>
      <c r="AT297" s="224" t="s">
        <v>140</v>
      </c>
      <c r="AU297" s="224" t="s">
        <v>84</v>
      </c>
      <c r="AY297" s="18" t="s">
        <v>137</v>
      </c>
      <c r="BE297" s="225">
        <f>IF(N297="základní",J297,0)</f>
        <v>0</v>
      </c>
      <c r="BF297" s="225">
        <f>IF(N297="snížená",J297,0)</f>
        <v>0</v>
      </c>
      <c r="BG297" s="225">
        <f>IF(N297="zákl. přenesená",J297,0)</f>
        <v>0</v>
      </c>
      <c r="BH297" s="225">
        <f>IF(N297="sníž. přenesená",J297,0)</f>
        <v>0</v>
      </c>
      <c r="BI297" s="225">
        <f>IF(N297="nulová",J297,0)</f>
        <v>0</v>
      </c>
      <c r="BJ297" s="18" t="s">
        <v>82</v>
      </c>
      <c r="BK297" s="225">
        <f>ROUND(I297*H297,2)</f>
        <v>0</v>
      </c>
      <c r="BL297" s="18" t="s">
        <v>189</v>
      </c>
      <c r="BM297" s="224" t="s">
        <v>1899</v>
      </c>
    </row>
    <row r="298" s="2" customFormat="1">
      <c r="A298" s="39"/>
      <c r="B298" s="40"/>
      <c r="C298" s="41"/>
      <c r="D298" s="268" t="s">
        <v>284</v>
      </c>
      <c r="E298" s="41"/>
      <c r="F298" s="269" t="s">
        <v>1900</v>
      </c>
      <c r="G298" s="41"/>
      <c r="H298" s="41"/>
      <c r="I298" s="228"/>
      <c r="J298" s="41"/>
      <c r="K298" s="41"/>
      <c r="L298" s="45"/>
      <c r="M298" s="229"/>
      <c r="N298" s="230"/>
      <c r="O298" s="85"/>
      <c r="P298" s="85"/>
      <c r="Q298" s="85"/>
      <c r="R298" s="85"/>
      <c r="S298" s="85"/>
      <c r="T298" s="86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284</v>
      </c>
      <c r="AU298" s="18" t="s">
        <v>84</v>
      </c>
    </row>
    <row r="299" s="12" customFormat="1" ht="22.8" customHeight="1">
      <c r="A299" s="12"/>
      <c r="B299" s="197"/>
      <c r="C299" s="198"/>
      <c r="D299" s="199" t="s">
        <v>74</v>
      </c>
      <c r="E299" s="211" t="s">
        <v>1423</v>
      </c>
      <c r="F299" s="211" t="s">
        <v>1424</v>
      </c>
      <c r="G299" s="198"/>
      <c r="H299" s="198"/>
      <c r="I299" s="201"/>
      <c r="J299" s="212">
        <f>BK299</f>
        <v>0</v>
      </c>
      <c r="K299" s="198"/>
      <c r="L299" s="203"/>
      <c r="M299" s="204"/>
      <c r="N299" s="205"/>
      <c r="O299" s="205"/>
      <c r="P299" s="206">
        <f>SUM(P300:P381)</f>
        <v>0</v>
      </c>
      <c r="Q299" s="205"/>
      <c r="R299" s="206">
        <f>SUM(R300:R381)</f>
        <v>4.5460926200000005</v>
      </c>
      <c r="S299" s="205"/>
      <c r="T299" s="207">
        <f>SUM(T300:T381)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8" t="s">
        <v>84</v>
      </c>
      <c r="AT299" s="209" t="s">
        <v>74</v>
      </c>
      <c r="AU299" s="209" t="s">
        <v>82</v>
      </c>
      <c r="AY299" s="208" t="s">
        <v>137</v>
      </c>
      <c r="BK299" s="210">
        <f>SUM(BK300:BK381)</f>
        <v>0</v>
      </c>
    </row>
    <row r="300" s="2" customFormat="1" ht="16.5" customHeight="1">
      <c r="A300" s="39"/>
      <c r="B300" s="40"/>
      <c r="C300" s="213" t="s">
        <v>434</v>
      </c>
      <c r="D300" s="213" t="s">
        <v>140</v>
      </c>
      <c r="E300" s="214" t="s">
        <v>1425</v>
      </c>
      <c r="F300" s="215" t="s">
        <v>1426</v>
      </c>
      <c r="G300" s="216" t="s">
        <v>1244</v>
      </c>
      <c r="H300" s="217">
        <v>1.006</v>
      </c>
      <c r="I300" s="218"/>
      <c r="J300" s="219">
        <f>ROUND(I300*H300,2)</f>
        <v>0</v>
      </c>
      <c r="K300" s="215" t="s">
        <v>282</v>
      </c>
      <c r="L300" s="45"/>
      <c r="M300" s="220" t="s">
        <v>19</v>
      </c>
      <c r="N300" s="221" t="s">
        <v>46</v>
      </c>
      <c r="O300" s="85"/>
      <c r="P300" s="222">
        <f>O300*H300</f>
        <v>0</v>
      </c>
      <c r="Q300" s="222">
        <v>0.01324</v>
      </c>
      <c r="R300" s="222">
        <f>Q300*H300</f>
        <v>0.01331944</v>
      </c>
      <c r="S300" s="222">
        <v>0</v>
      </c>
      <c r="T300" s="223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24" t="s">
        <v>189</v>
      </c>
      <c r="AT300" s="224" t="s">
        <v>140</v>
      </c>
      <c r="AU300" s="224" t="s">
        <v>84</v>
      </c>
      <c r="AY300" s="18" t="s">
        <v>137</v>
      </c>
      <c r="BE300" s="225">
        <f>IF(N300="základní",J300,0)</f>
        <v>0</v>
      </c>
      <c r="BF300" s="225">
        <f>IF(N300="snížená",J300,0)</f>
        <v>0</v>
      </c>
      <c r="BG300" s="225">
        <f>IF(N300="zákl. přenesená",J300,0)</f>
        <v>0</v>
      </c>
      <c r="BH300" s="225">
        <f>IF(N300="sníž. přenesená",J300,0)</f>
        <v>0</v>
      </c>
      <c r="BI300" s="225">
        <f>IF(N300="nulová",J300,0)</f>
        <v>0</v>
      </c>
      <c r="BJ300" s="18" t="s">
        <v>82</v>
      </c>
      <c r="BK300" s="225">
        <f>ROUND(I300*H300,2)</f>
        <v>0</v>
      </c>
      <c r="BL300" s="18" t="s">
        <v>189</v>
      </c>
      <c r="BM300" s="224" t="s">
        <v>1901</v>
      </c>
    </row>
    <row r="301" s="2" customFormat="1">
      <c r="A301" s="39"/>
      <c r="B301" s="40"/>
      <c r="C301" s="41"/>
      <c r="D301" s="268" t="s">
        <v>284</v>
      </c>
      <c r="E301" s="41"/>
      <c r="F301" s="269" t="s">
        <v>1428</v>
      </c>
      <c r="G301" s="41"/>
      <c r="H301" s="41"/>
      <c r="I301" s="228"/>
      <c r="J301" s="41"/>
      <c r="K301" s="41"/>
      <c r="L301" s="45"/>
      <c r="M301" s="229"/>
      <c r="N301" s="230"/>
      <c r="O301" s="85"/>
      <c r="P301" s="85"/>
      <c r="Q301" s="85"/>
      <c r="R301" s="85"/>
      <c r="S301" s="85"/>
      <c r="T301" s="86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T301" s="18" t="s">
        <v>284</v>
      </c>
      <c r="AU301" s="18" t="s">
        <v>84</v>
      </c>
    </row>
    <row r="302" s="13" customFormat="1">
      <c r="A302" s="13"/>
      <c r="B302" s="236"/>
      <c r="C302" s="237"/>
      <c r="D302" s="226" t="s">
        <v>228</v>
      </c>
      <c r="E302" s="238" t="s">
        <v>19</v>
      </c>
      <c r="F302" s="239" t="s">
        <v>1429</v>
      </c>
      <c r="G302" s="237"/>
      <c r="H302" s="238" t="s">
        <v>19</v>
      </c>
      <c r="I302" s="240"/>
      <c r="J302" s="237"/>
      <c r="K302" s="237"/>
      <c r="L302" s="241"/>
      <c r="M302" s="242"/>
      <c r="N302" s="243"/>
      <c r="O302" s="243"/>
      <c r="P302" s="243"/>
      <c r="Q302" s="243"/>
      <c r="R302" s="243"/>
      <c r="S302" s="243"/>
      <c r="T302" s="244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5" t="s">
        <v>228</v>
      </c>
      <c r="AU302" s="245" t="s">
        <v>84</v>
      </c>
      <c r="AV302" s="13" t="s">
        <v>82</v>
      </c>
      <c r="AW302" s="13" t="s">
        <v>37</v>
      </c>
      <c r="AX302" s="13" t="s">
        <v>75</v>
      </c>
      <c r="AY302" s="245" t="s">
        <v>137</v>
      </c>
    </row>
    <row r="303" s="13" customFormat="1">
      <c r="A303" s="13"/>
      <c r="B303" s="236"/>
      <c r="C303" s="237"/>
      <c r="D303" s="226" t="s">
        <v>228</v>
      </c>
      <c r="E303" s="238" t="s">
        <v>19</v>
      </c>
      <c r="F303" s="239" t="s">
        <v>1247</v>
      </c>
      <c r="G303" s="237"/>
      <c r="H303" s="238" t="s">
        <v>19</v>
      </c>
      <c r="I303" s="240"/>
      <c r="J303" s="237"/>
      <c r="K303" s="237"/>
      <c r="L303" s="241"/>
      <c r="M303" s="242"/>
      <c r="N303" s="243"/>
      <c r="O303" s="243"/>
      <c r="P303" s="243"/>
      <c r="Q303" s="243"/>
      <c r="R303" s="243"/>
      <c r="S303" s="243"/>
      <c r="T303" s="24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5" t="s">
        <v>228</v>
      </c>
      <c r="AU303" s="245" t="s">
        <v>84</v>
      </c>
      <c r="AV303" s="13" t="s">
        <v>82</v>
      </c>
      <c r="AW303" s="13" t="s">
        <v>37</v>
      </c>
      <c r="AX303" s="13" t="s">
        <v>75</v>
      </c>
      <c r="AY303" s="245" t="s">
        <v>137</v>
      </c>
    </row>
    <row r="304" s="13" customFormat="1">
      <c r="A304" s="13"/>
      <c r="B304" s="236"/>
      <c r="C304" s="237"/>
      <c r="D304" s="226" t="s">
        <v>228</v>
      </c>
      <c r="E304" s="238" t="s">
        <v>19</v>
      </c>
      <c r="F304" s="239" t="s">
        <v>1430</v>
      </c>
      <c r="G304" s="237"/>
      <c r="H304" s="238" t="s">
        <v>19</v>
      </c>
      <c r="I304" s="240"/>
      <c r="J304" s="237"/>
      <c r="K304" s="237"/>
      <c r="L304" s="241"/>
      <c r="M304" s="242"/>
      <c r="N304" s="243"/>
      <c r="O304" s="243"/>
      <c r="P304" s="243"/>
      <c r="Q304" s="243"/>
      <c r="R304" s="243"/>
      <c r="S304" s="243"/>
      <c r="T304" s="24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5" t="s">
        <v>228</v>
      </c>
      <c r="AU304" s="245" t="s">
        <v>84</v>
      </c>
      <c r="AV304" s="13" t="s">
        <v>82</v>
      </c>
      <c r="AW304" s="13" t="s">
        <v>37</v>
      </c>
      <c r="AX304" s="13" t="s">
        <v>75</v>
      </c>
      <c r="AY304" s="245" t="s">
        <v>137</v>
      </c>
    </row>
    <row r="305" s="14" customFormat="1">
      <c r="A305" s="14"/>
      <c r="B305" s="246"/>
      <c r="C305" s="247"/>
      <c r="D305" s="226" t="s">
        <v>228</v>
      </c>
      <c r="E305" s="248" t="s">
        <v>19</v>
      </c>
      <c r="F305" s="249" t="s">
        <v>1431</v>
      </c>
      <c r="G305" s="247"/>
      <c r="H305" s="250">
        <v>0.48199999999999998</v>
      </c>
      <c r="I305" s="251"/>
      <c r="J305" s="247"/>
      <c r="K305" s="247"/>
      <c r="L305" s="252"/>
      <c r="M305" s="253"/>
      <c r="N305" s="254"/>
      <c r="O305" s="254"/>
      <c r="P305" s="254"/>
      <c r="Q305" s="254"/>
      <c r="R305" s="254"/>
      <c r="S305" s="254"/>
      <c r="T305" s="25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6" t="s">
        <v>228</v>
      </c>
      <c r="AU305" s="256" t="s">
        <v>84</v>
      </c>
      <c r="AV305" s="14" t="s">
        <v>84</v>
      </c>
      <c r="AW305" s="14" t="s">
        <v>37</v>
      </c>
      <c r="AX305" s="14" t="s">
        <v>75</v>
      </c>
      <c r="AY305" s="256" t="s">
        <v>137</v>
      </c>
    </row>
    <row r="306" s="13" customFormat="1">
      <c r="A306" s="13"/>
      <c r="B306" s="236"/>
      <c r="C306" s="237"/>
      <c r="D306" s="226" t="s">
        <v>228</v>
      </c>
      <c r="E306" s="238" t="s">
        <v>19</v>
      </c>
      <c r="F306" s="239" t="s">
        <v>1251</v>
      </c>
      <c r="G306" s="237"/>
      <c r="H306" s="238" t="s">
        <v>19</v>
      </c>
      <c r="I306" s="240"/>
      <c r="J306" s="237"/>
      <c r="K306" s="237"/>
      <c r="L306" s="241"/>
      <c r="M306" s="242"/>
      <c r="N306" s="243"/>
      <c r="O306" s="243"/>
      <c r="P306" s="243"/>
      <c r="Q306" s="243"/>
      <c r="R306" s="243"/>
      <c r="S306" s="243"/>
      <c r="T306" s="24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5" t="s">
        <v>228</v>
      </c>
      <c r="AU306" s="245" t="s">
        <v>84</v>
      </c>
      <c r="AV306" s="13" t="s">
        <v>82</v>
      </c>
      <c r="AW306" s="13" t="s">
        <v>37</v>
      </c>
      <c r="AX306" s="13" t="s">
        <v>75</v>
      </c>
      <c r="AY306" s="245" t="s">
        <v>137</v>
      </c>
    </row>
    <row r="307" s="13" customFormat="1">
      <c r="A307" s="13"/>
      <c r="B307" s="236"/>
      <c r="C307" s="237"/>
      <c r="D307" s="226" t="s">
        <v>228</v>
      </c>
      <c r="E307" s="238" t="s">
        <v>19</v>
      </c>
      <c r="F307" s="239" t="s">
        <v>1252</v>
      </c>
      <c r="G307" s="237"/>
      <c r="H307" s="238" t="s">
        <v>19</v>
      </c>
      <c r="I307" s="240"/>
      <c r="J307" s="237"/>
      <c r="K307" s="237"/>
      <c r="L307" s="241"/>
      <c r="M307" s="242"/>
      <c r="N307" s="243"/>
      <c r="O307" s="243"/>
      <c r="P307" s="243"/>
      <c r="Q307" s="243"/>
      <c r="R307" s="243"/>
      <c r="S307" s="243"/>
      <c r="T307" s="244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5" t="s">
        <v>228</v>
      </c>
      <c r="AU307" s="245" t="s">
        <v>84</v>
      </c>
      <c r="AV307" s="13" t="s">
        <v>82</v>
      </c>
      <c r="AW307" s="13" t="s">
        <v>37</v>
      </c>
      <c r="AX307" s="13" t="s">
        <v>75</v>
      </c>
      <c r="AY307" s="245" t="s">
        <v>137</v>
      </c>
    </row>
    <row r="308" s="14" customFormat="1">
      <c r="A308" s="14"/>
      <c r="B308" s="246"/>
      <c r="C308" s="247"/>
      <c r="D308" s="226" t="s">
        <v>228</v>
      </c>
      <c r="E308" s="248" t="s">
        <v>19</v>
      </c>
      <c r="F308" s="249" t="s">
        <v>1432</v>
      </c>
      <c r="G308" s="247"/>
      <c r="H308" s="250">
        <v>0.52400000000000002</v>
      </c>
      <c r="I308" s="251"/>
      <c r="J308" s="247"/>
      <c r="K308" s="247"/>
      <c r="L308" s="252"/>
      <c r="M308" s="253"/>
      <c r="N308" s="254"/>
      <c r="O308" s="254"/>
      <c r="P308" s="254"/>
      <c r="Q308" s="254"/>
      <c r="R308" s="254"/>
      <c r="S308" s="254"/>
      <c r="T308" s="25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56" t="s">
        <v>228</v>
      </c>
      <c r="AU308" s="256" t="s">
        <v>84</v>
      </c>
      <c r="AV308" s="14" t="s">
        <v>84</v>
      </c>
      <c r="AW308" s="14" t="s">
        <v>37</v>
      </c>
      <c r="AX308" s="14" t="s">
        <v>75</v>
      </c>
      <c r="AY308" s="256" t="s">
        <v>137</v>
      </c>
    </row>
    <row r="309" s="15" customFormat="1">
      <c r="A309" s="15"/>
      <c r="B309" s="257"/>
      <c r="C309" s="258"/>
      <c r="D309" s="226" t="s">
        <v>228</v>
      </c>
      <c r="E309" s="259" t="s">
        <v>19</v>
      </c>
      <c r="F309" s="260" t="s">
        <v>237</v>
      </c>
      <c r="G309" s="258"/>
      <c r="H309" s="261">
        <v>1.006</v>
      </c>
      <c r="I309" s="262"/>
      <c r="J309" s="258"/>
      <c r="K309" s="258"/>
      <c r="L309" s="263"/>
      <c r="M309" s="264"/>
      <c r="N309" s="265"/>
      <c r="O309" s="265"/>
      <c r="P309" s="265"/>
      <c r="Q309" s="265"/>
      <c r="R309" s="265"/>
      <c r="S309" s="265"/>
      <c r="T309" s="266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67" t="s">
        <v>228</v>
      </c>
      <c r="AU309" s="267" t="s">
        <v>84</v>
      </c>
      <c r="AV309" s="15" t="s">
        <v>155</v>
      </c>
      <c r="AW309" s="15" t="s">
        <v>37</v>
      </c>
      <c r="AX309" s="15" t="s">
        <v>82</v>
      </c>
      <c r="AY309" s="267" t="s">
        <v>137</v>
      </c>
    </row>
    <row r="310" s="2" customFormat="1" ht="49.05" customHeight="1">
      <c r="A310" s="39"/>
      <c r="B310" s="40"/>
      <c r="C310" s="213" t="s">
        <v>438</v>
      </c>
      <c r="D310" s="213" t="s">
        <v>140</v>
      </c>
      <c r="E310" s="214" t="s">
        <v>1902</v>
      </c>
      <c r="F310" s="215" t="s">
        <v>1903</v>
      </c>
      <c r="G310" s="216" t="s">
        <v>1244</v>
      </c>
      <c r="H310" s="217">
        <v>41.159999999999997</v>
      </c>
      <c r="I310" s="218"/>
      <c r="J310" s="219">
        <f>ROUND(I310*H310,2)</f>
        <v>0</v>
      </c>
      <c r="K310" s="215" t="s">
        <v>282</v>
      </c>
      <c r="L310" s="45"/>
      <c r="M310" s="220" t="s">
        <v>19</v>
      </c>
      <c r="N310" s="221" t="s">
        <v>46</v>
      </c>
      <c r="O310" s="85"/>
      <c r="P310" s="222">
        <f>O310*H310</f>
        <v>0</v>
      </c>
      <c r="Q310" s="222">
        <v>0.012200000000000001</v>
      </c>
      <c r="R310" s="222">
        <f>Q310*H310</f>
        <v>0.50215200000000004</v>
      </c>
      <c r="S310" s="222">
        <v>0</v>
      </c>
      <c r="T310" s="223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24" t="s">
        <v>189</v>
      </c>
      <c r="AT310" s="224" t="s">
        <v>140</v>
      </c>
      <c r="AU310" s="224" t="s">
        <v>84</v>
      </c>
      <c r="AY310" s="18" t="s">
        <v>137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8" t="s">
        <v>82</v>
      </c>
      <c r="BK310" s="225">
        <f>ROUND(I310*H310,2)</f>
        <v>0</v>
      </c>
      <c r="BL310" s="18" t="s">
        <v>189</v>
      </c>
      <c r="BM310" s="224" t="s">
        <v>1904</v>
      </c>
    </row>
    <row r="311" s="2" customFormat="1">
      <c r="A311" s="39"/>
      <c r="B311" s="40"/>
      <c r="C311" s="41"/>
      <c r="D311" s="268" t="s">
        <v>284</v>
      </c>
      <c r="E311" s="41"/>
      <c r="F311" s="269" t="s">
        <v>1905</v>
      </c>
      <c r="G311" s="41"/>
      <c r="H311" s="41"/>
      <c r="I311" s="228"/>
      <c r="J311" s="41"/>
      <c r="K311" s="41"/>
      <c r="L311" s="45"/>
      <c r="M311" s="229"/>
      <c r="N311" s="230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284</v>
      </c>
      <c r="AU311" s="18" t="s">
        <v>84</v>
      </c>
    </row>
    <row r="312" s="13" customFormat="1">
      <c r="A312" s="13"/>
      <c r="B312" s="236"/>
      <c r="C312" s="237"/>
      <c r="D312" s="226" t="s">
        <v>228</v>
      </c>
      <c r="E312" s="238" t="s">
        <v>19</v>
      </c>
      <c r="F312" s="239" t="s">
        <v>1906</v>
      </c>
      <c r="G312" s="237"/>
      <c r="H312" s="238" t="s">
        <v>19</v>
      </c>
      <c r="I312" s="240"/>
      <c r="J312" s="237"/>
      <c r="K312" s="237"/>
      <c r="L312" s="241"/>
      <c r="M312" s="242"/>
      <c r="N312" s="243"/>
      <c r="O312" s="243"/>
      <c r="P312" s="243"/>
      <c r="Q312" s="243"/>
      <c r="R312" s="243"/>
      <c r="S312" s="243"/>
      <c r="T312" s="24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5" t="s">
        <v>228</v>
      </c>
      <c r="AU312" s="245" t="s">
        <v>84</v>
      </c>
      <c r="AV312" s="13" t="s">
        <v>82</v>
      </c>
      <c r="AW312" s="13" t="s">
        <v>37</v>
      </c>
      <c r="AX312" s="13" t="s">
        <v>75</v>
      </c>
      <c r="AY312" s="245" t="s">
        <v>137</v>
      </c>
    </row>
    <row r="313" s="13" customFormat="1">
      <c r="A313" s="13"/>
      <c r="B313" s="236"/>
      <c r="C313" s="237"/>
      <c r="D313" s="226" t="s">
        <v>228</v>
      </c>
      <c r="E313" s="238" t="s">
        <v>19</v>
      </c>
      <c r="F313" s="239" t="s">
        <v>1474</v>
      </c>
      <c r="G313" s="237"/>
      <c r="H313" s="238" t="s">
        <v>19</v>
      </c>
      <c r="I313" s="240"/>
      <c r="J313" s="237"/>
      <c r="K313" s="237"/>
      <c r="L313" s="241"/>
      <c r="M313" s="242"/>
      <c r="N313" s="243"/>
      <c r="O313" s="243"/>
      <c r="P313" s="243"/>
      <c r="Q313" s="243"/>
      <c r="R313" s="243"/>
      <c r="S313" s="243"/>
      <c r="T313" s="244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5" t="s">
        <v>228</v>
      </c>
      <c r="AU313" s="245" t="s">
        <v>84</v>
      </c>
      <c r="AV313" s="13" t="s">
        <v>82</v>
      </c>
      <c r="AW313" s="13" t="s">
        <v>37</v>
      </c>
      <c r="AX313" s="13" t="s">
        <v>75</v>
      </c>
      <c r="AY313" s="245" t="s">
        <v>137</v>
      </c>
    </row>
    <row r="314" s="13" customFormat="1">
      <c r="A314" s="13"/>
      <c r="B314" s="236"/>
      <c r="C314" s="237"/>
      <c r="D314" s="226" t="s">
        <v>228</v>
      </c>
      <c r="E314" s="238" t="s">
        <v>19</v>
      </c>
      <c r="F314" s="239" t="s">
        <v>1481</v>
      </c>
      <c r="G314" s="237"/>
      <c r="H314" s="238" t="s">
        <v>19</v>
      </c>
      <c r="I314" s="240"/>
      <c r="J314" s="237"/>
      <c r="K314" s="237"/>
      <c r="L314" s="241"/>
      <c r="M314" s="242"/>
      <c r="N314" s="243"/>
      <c r="O314" s="243"/>
      <c r="P314" s="243"/>
      <c r="Q314" s="243"/>
      <c r="R314" s="243"/>
      <c r="S314" s="243"/>
      <c r="T314" s="24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5" t="s">
        <v>228</v>
      </c>
      <c r="AU314" s="245" t="s">
        <v>84</v>
      </c>
      <c r="AV314" s="13" t="s">
        <v>82</v>
      </c>
      <c r="AW314" s="13" t="s">
        <v>37</v>
      </c>
      <c r="AX314" s="13" t="s">
        <v>75</v>
      </c>
      <c r="AY314" s="245" t="s">
        <v>137</v>
      </c>
    </row>
    <row r="315" s="14" customFormat="1">
      <c r="A315" s="14"/>
      <c r="B315" s="246"/>
      <c r="C315" s="247"/>
      <c r="D315" s="226" t="s">
        <v>228</v>
      </c>
      <c r="E315" s="248" t="s">
        <v>19</v>
      </c>
      <c r="F315" s="249" t="s">
        <v>1482</v>
      </c>
      <c r="G315" s="247"/>
      <c r="H315" s="250">
        <v>12.880000000000001</v>
      </c>
      <c r="I315" s="251"/>
      <c r="J315" s="247"/>
      <c r="K315" s="247"/>
      <c r="L315" s="252"/>
      <c r="M315" s="253"/>
      <c r="N315" s="254"/>
      <c r="O315" s="254"/>
      <c r="P315" s="254"/>
      <c r="Q315" s="254"/>
      <c r="R315" s="254"/>
      <c r="S315" s="254"/>
      <c r="T315" s="25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6" t="s">
        <v>228</v>
      </c>
      <c r="AU315" s="256" t="s">
        <v>84</v>
      </c>
      <c r="AV315" s="14" t="s">
        <v>84</v>
      </c>
      <c r="AW315" s="14" t="s">
        <v>37</v>
      </c>
      <c r="AX315" s="14" t="s">
        <v>75</v>
      </c>
      <c r="AY315" s="256" t="s">
        <v>137</v>
      </c>
    </row>
    <row r="316" s="13" customFormat="1">
      <c r="A316" s="13"/>
      <c r="B316" s="236"/>
      <c r="C316" s="237"/>
      <c r="D316" s="226" t="s">
        <v>228</v>
      </c>
      <c r="E316" s="238" t="s">
        <v>19</v>
      </c>
      <c r="F316" s="239" t="s">
        <v>1483</v>
      </c>
      <c r="G316" s="237"/>
      <c r="H316" s="238" t="s">
        <v>19</v>
      </c>
      <c r="I316" s="240"/>
      <c r="J316" s="237"/>
      <c r="K316" s="237"/>
      <c r="L316" s="241"/>
      <c r="M316" s="242"/>
      <c r="N316" s="243"/>
      <c r="O316" s="243"/>
      <c r="P316" s="243"/>
      <c r="Q316" s="243"/>
      <c r="R316" s="243"/>
      <c r="S316" s="243"/>
      <c r="T316" s="24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5" t="s">
        <v>228</v>
      </c>
      <c r="AU316" s="245" t="s">
        <v>84</v>
      </c>
      <c r="AV316" s="13" t="s">
        <v>82</v>
      </c>
      <c r="AW316" s="13" t="s">
        <v>37</v>
      </c>
      <c r="AX316" s="13" t="s">
        <v>75</v>
      </c>
      <c r="AY316" s="245" t="s">
        <v>137</v>
      </c>
    </row>
    <row r="317" s="14" customFormat="1">
      <c r="A317" s="14"/>
      <c r="B317" s="246"/>
      <c r="C317" s="247"/>
      <c r="D317" s="226" t="s">
        <v>228</v>
      </c>
      <c r="E317" s="248" t="s">
        <v>19</v>
      </c>
      <c r="F317" s="249" t="s">
        <v>1484</v>
      </c>
      <c r="G317" s="247"/>
      <c r="H317" s="250">
        <v>15.57</v>
      </c>
      <c r="I317" s="251"/>
      <c r="J317" s="247"/>
      <c r="K317" s="247"/>
      <c r="L317" s="252"/>
      <c r="M317" s="253"/>
      <c r="N317" s="254"/>
      <c r="O317" s="254"/>
      <c r="P317" s="254"/>
      <c r="Q317" s="254"/>
      <c r="R317" s="254"/>
      <c r="S317" s="254"/>
      <c r="T317" s="25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6" t="s">
        <v>228</v>
      </c>
      <c r="AU317" s="256" t="s">
        <v>84</v>
      </c>
      <c r="AV317" s="14" t="s">
        <v>84</v>
      </c>
      <c r="AW317" s="14" t="s">
        <v>37</v>
      </c>
      <c r="AX317" s="14" t="s">
        <v>75</v>
      </c>
      <c r="AY317" s="256" t="s">
        <v>137</v>
      </c>
    </row>
    <row r="318" s="13" customFormat="1">
      <c r="A318" s="13"/>
      <c r="B318" s="236"/>
      <c r="C318" s="237"/>
      <c r="D318" s="226" t="s">
        <v>228</v>
      </c>
      <c r="E318" s="238" t="s">
        <v>19</v>
      </c>
      <c r="F318" s="239" t="s">
        <v>1485</v>
      </c>
      <c r="G318" s="237"/>
      <c r="H318" s="238" t="s">
        <v>19</v>
      </c>
      <c r="I318" s="240"/>
      <c r="J318" s="237"/>
      <c r="K318" s="237"/>
      <c r="L318" s="241"/>
      <c r="M318" s="242"/>
      <c r="N318" s="243"/>
      <c r="O318" s="243"/>
      <c r="P318" s="243"/>
      <c r="Q318" s="243"/>
      <c r="R318" s="243"/>
      <c r="S318" s="243"/>
      <c r="T318" s="24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5" t="s">
        <v>228</v>
      </c>
      <c r="AU318" s="245" t="s">
        <v>84</v>
      </c>
      <c r="AV318" s="13" t="s">
        <v>82</v>
      </c>
      <c r="AW318" s="13" t="s">
        <v>37</v>
      </c>
      <c r="AX318" s="13" t="s">
        <v>75</v>
      </c>
      <c r="AY318" s="245" t="s">
        <v>137</v>
      </c>
    </row>
    <row r="319" s="14" customFormat="1">
      <c r="A319" s="14"/>
      <c r="B319" s="246"/>
      <c r="C319" s="247"/>
      <c r="D319" s="226" t="s">
        <v>228</v>
      </c>
      <c r="E319" s="248" t="s">
        <v>19</v>
      </c>
      <c r="F319" s="249" t="s">
        <v>1486</v>
      </c>
      <c r="G319" s="247"/>
      <c r="H319" s="250">
        <v>12.710000000000001</v>
      </c>
      <c r="I319" s="251"/>
      <c r="J319" s="247"/>
      <c r="K319" s="247"/>
      <c r="L319" s="252"/>
      <c r="M319" s="253"/>
      <c r="N319" s="254"/>
      <c r="O319" s="254"/>
      <c r="P319" s="254"/>
      <c r="Q319" s="254"/>
      <c r="R319" s="254"/>
      <c r="S319" s="254"/>
      <c r="T319" s="25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6" t="s">
        <v>228</v>
      </c>
      <c r="AU319" s="256" t="s">
        <v>84</v>
      </c>
      <c r="AV319" s="14" t="s">
        <v>84</v>
      </c>
      <c r="AW319" s="14" t="s">
        <v>37</v>
      </c>
      <c r="AX319" s="14" t="s">
        <v>75</v>
      </c>
      <c r="AY319" s="256" t="s">
        <v>137</v>
      </c>
    </row>
    <row r="320" s="15" customFormat="1">
      <c r="A320" s="15"/>
      <c r="B320" s="257"/>
      <c r="C320" s="258"/>
      <c r="D320" s="226" t="s">
        <v>228</v>
      </c>
      <c r="E320" s="259" t="s">
        <v>19</v>
      </c>
      <c r="F320" s="260" t="s">
        <v>237</v>
      </c>
      <c r="G320" s="258"/>
      <c r="H320" s="261">
        <v>41.159999999999997</v>
      </c>
      <c r="I320" s="262"/>
      <c r="J320" s="258"/>
      <c r="K320" s="258"/>
      <c r="L320" s="263"/>
      <c r="M320" s="264"/>
      <c r="N320" s="265"/>
      <c r="O320" s="265"/>
      <c r="P320" s="265"/>
      <c r="Q320" s="265"/>
      <c r="R320" s="265"/>
      <c r="S320" s="265"/>
      <c r="T320" s="266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67" t="s">
        <v>228</v>
      </c>
      <c r="AU320" s="267" t="s">
        <v>84</v>
      </c>
      <c r="AV320" s="15" t="s">
        <v>155</v>
      </c>
      <c r="AW320" s="15" t="s">
        <v>37</v>
      </c>
      <c r="AX320" s="15" t="s">
        <v>82</v>
      </c>
      <c r="AY320" s="267" t="s">
        <v>137</v>
      </c>
    </row>
    <row r="321" s="2" customFormat="1" ht="49.05" customHeight="1">
      <c r="A321" s="39"/>
      <c r="B321" s="40"/>
      <c r="C321" s="213" t="s">
        <v>443</v>
      </c>
      <c r="D321" s="213" t="s">
        <v>140</v>
      </c>
      <c r="E321" s="214" t="s">
        <v>1433</v>
      </c>
      <c r="F321" s="215" t="s">
        <v>1434</v>
      </c>
      <c r="G321" s="216" t="s">
        <v>1244</v>
      </c>
      <c r="H321" s="217">
        <v>21.311</v>
      </c>
      <c r="I321" s="218"/>
      <c r="J321" s="219">
        <f>ROUND(I321*H321,2)</f>
        <v>0</v>
      </c>
      <c r="K321" s="215" t="s">
        <v>282</v>
      </c>
      <c r="L321" s="45"/>
      <c r="M321" s="220" t="s">
        <v>19</v>
      </c>
      <c r="N321" s="221" t="s">
        <v>46</v>
      </c>
      <c r="O321" s="85"/>
      <c r="P321" s="222">
        <f>O321*H321</f>
        <v>0</v>
      </c>
      <c r="Q321" s="222">
        <v>0.024879999999999999</v>
      </c>
      <c r="R321" s="222">
        <f>Q321*H321</f>
        <v>0.53021768000000002</v>
      </c>
      <c r="S321" s="222">
        <v>0</v>
      </c>
      <c r="T321" s="223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24" t="s">
        <v>189</v>
      </c>
      <c r="AT321" s="224" t="s">
        <v>140</v>
      </c>
      <c r="AU321" s="224" t="s">
        <v>84</v>
      </c>
      <c r="AY321" s="18" t="s">
        <v>137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8" t="s">
        <v>82</v>
      </c>
      <c r="BK321" s="225">
        <f>ROUND(I321*H321,2)</f>
        <v>0</v>
      </c>
      <c r="BL321" s="18" t="s">
        <v>189</v>
      </c>
      <c r="BM321" s="224" t="s">
        <v>1907</v>
      </c>
    </row>
    <row r="322" s="2" customFormat="1">
      <c r="A322" s="39"/>
      <c r="B322" s="40"/>
      <c r="C322" s="41"/>
      <c r="D322" s="268" t="s">
        <v>284</v>
      </c>
      <c r="E322" s="41"/>
      <c r="F322" s="269" t="s">
        <v>1436</v>
      </c>
      <c r="G322" s="41"/>
      <c r="H322" s="41"/>
      <c r="I322" s="228"/>
      <c r="J322" s="41"/>
      <c r="K322" s="41"/>
      <c r="L322" s="45"/>
      <c r="M322" s="229"/>
      <c r="N322" s="230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284</v>
      </c>
      <c r="AU322" s="18" t="s">
        <v>84</v>
      </c>
    </row>
    <row r="323" s="13" customFormat="1">
      <c r="A323" s="13"/>
      <c r="B323" s="236"/>
      <c r="C323" s="237"/>
      <c r="D323" s="226" t="s">
        <v>228</v>
      </c>
      <c r="E323" s="238" t="s">
        <v>19</v>
      </c>
      <c r="F323" s="239" t="s">
        <v>1437</v>
      </c>
      <c r="G323" s="237"/>
      <c r="H323" s="238" t="s">
        <v>19</v>
      </c>
      <c r="I323" s="240"/>
      <c r="J323" s="237"/>
      <c r="K323" s="237"/>
      <c r="L323" s="241"/>
      <c r="M323" s="242"/>
      <c r="N323" s="243"/>
      <c r="O323" s="243"/>
      <c r="P323" s="243"/>
      <c r="Q323" s="243"/>
      <c r="R323" s="243"/>
      <c r="S323" s="243"/>
      <c r="T323" s="24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5" t="s">
        <v>228</v>
      </c>
      <c r="AU323" s="245" t="s">
        <v>84</v>
      </c>
      <c r="AV323" s="13" t="s">
        <v>82</v>
      </c>
      <c r="AW323" s="13" t="s">
        <v>37</v>
      </c>
      <c r="AX323" s="13" t="s">
        <v>75</v>
      </c>
      <c r="AY323" s="245" t="s">
        <v>137</v>
      </c>
    </row>
    <row r="324" s="13" customFormat="1">
      <c r="A324" s="13"/>
      <c r="B324" s="236"/>
      <c r="C324" s="237"/>
      <c r="D324" s="226" t="s">
        <v>228</v>
      </c>
      <c r="E324" s="238" t="s">
        <v>19</v>
      </c>
      <c r="F324" s="239" t="s">
        <v>1474</v>
      </c>
      <c r="G324" s="237"/>
      <c r="H324" s="238" t="s">
        <v>19</v>
      </c>
      <c r="I324" s="240"/>
      <c r="J324" s="237"/>
      <c r="K324" s="237"/>
      <c r="L324" s="241"/>
      <c r="M324" s="242"/>
      <c r="N324" s="243"/>
      <c r="O324" s="243"/>
      <c r="P324" s="243"/>
      <c r="Q324" s="243"/>
      <c r="R324" s="243"/>
      <c r="S324" s="243"/>
      <c r="T324" s="244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5" t="s">
        <v>228</v>
      </c>
      <c r="AU324" s="245" t="s">
        <v>84</v>
      </c>
      <c r="AV324" s="13" t="s">
        <v>82</v>
      </c>
      <c r="AW324" s="13" t="s">
        <v>37</v>
      </c>
      <c r="AX324" s="13" t="s">
        <v>75</v>
      </c>
      <c r="AY324" s="245" t="s">
        <v>137</v>
      </c>
    </row>
    <row r="325" s="13" customFormat="1">
      <c r="A325" s="13"/>
      <c r="B325" s="236"/>
      <c r="C325" s="237"/>
      <c r="D325" s="226" t="s">
        <v>228</v>
      </c>
      <c r="E325" s="238" t="s">
        <v>19</v>
      </c>
      <c r="F325" s="239" t="s">
        <v>1908</v>
      </c>
      <c r="G325" s="237"/>
      <c r="H325" s="238" t="s">
        <v>19</v>
      </c>
      <c r="I325" s="240"/>
      <c r="J325" s="237"/>
      <c r="K325" s="237"/>
      <c r="L325" s="241"/>
      <c r="M325" s="242"/>
      <c r="N325" s="243"/>
      <c r="O325" s="243"/>
      <c r="P325" s="243"/>
      <c r="Q325" s="243"/>
      <c r="R325" s="243"/>
      <c r="S325" s="243"/>
      <c r="T325" s="24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5" t="s">
        <v>228</v>
      </c>
      <c r="AU325" s="245" t="s">
        <v>84</v>
      </c>
      <c r="AV325" s="13" t="s">
        <v>82</v>
      </c>
      <c r="AW325" s="13" t="s">
        <v>37</v>
      </c>
      <c r="AX325" s="13" t="s">
        <v>75</v>
      </c>
      <c r="AY325" s="245" t="s">
        <v>137</v>
      </c>
    </row>
    <row r="326" s="14" customFormat="1">
      <c r="A326" s="14"/>
      <c r="B326" s="246"/>
      <c r="C326" s="247"/>
      <c r="D326" s="226" t="s">
        <v>228</v>
      </c>
      <c r="E326" s="248" t="s">
        <v>19</v>
      </c>
      <c r="F326" s="249" t="s">
        <v>1909</v>
      </c>
      <c r="G326" s="247"/>
      <c r="H326" s="250">
        <v>9.7859999999999996</v>
      </c>
      <c r="I326" s="251"/>
      <c r="J326" s="247"/>
      <c r="K326" s="247"/>
      <c r="L326" s="252"/>
      <c r="M326" s="253"/>
      <c r="N326" s="254"/>
      <c r="O326" s="254"/>
      <c r="P326" s="254"/>
      <c r="Q326" s="254"/>
      <c r="R326" s="254"/>
      <c r="S326" s="254"/>
      <c r="T326" s="25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6" t="s">
        <v>228</v>
      </c>
      <c r="AU326" s="256" t="s">
        <v>84</v>
      </c>
      <c r="AV326" s="14" t="s">
        <v>84</v>
      </c>
      <c r="AW326" s="14" t="s">
        <v>37</v>
      </c>
      <c r="AX326" s="14" t="s">
        <v>75</v>
      </c>
      <c r="AY326" s="256" t="s">
        <v>137</v>
      </c>
    </row>
    <row r="327" s="16" customFormat="1">
      <c r="A327" s="16"/>
      <c r="B327" s="280"/>
      <c r="C327" s="281"/>
      <c r="D327" s="226" t="s">
        <v>228</v>
      </c>
      <c r="E327" s="282" t="s">
        <v>19</v>
      </c>
      <c r="F327" s="283" t="s">
        <v>1309</v>
      </c>
      <c r="G327" s="281"/>
      <c r="H327" s="284">
        <v>9.7859999999999996</v>
      </c>
      <c r="I327" s="285"/>
      <c r="J327" s="281"/>
      <c r="K327" s="281"/>
      <c r="L327" s="286"/>
      <c r="M327" s="287"/>
      <c r="N327" s="288"/>
      <c r="O327" s="288"/>
      <c r="P327" s="288"/>
      <c r="Q327" s="288"/>
      <c r="R327" s="288"/>
      <c r="S327" s="288"/>
      <c r="T327" s="289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T327" s="290" t="s">
        <v>228</v>
      </c>
      <c r="AU327" s="290" t="s">
        <v>84</v>
      </c>
      <c r="AV327" s="16" t="s">
        <v>151</v>
      </c>
      <c r="AW327" s="16" t="s">
        <v>37</v>
      </c>
      <c r="AX327" s="16" t="s">
        <v>75</v>
      </c>
      <c r="AY327" s="290" t="s">
        <v>137</v>
      </c>
    </row>
    <row r="328" s="13" customFormat="1">
      <c r="A328" s="13"/>
      <c r="B328" s="236"/>
      <c r="C328" s="237"/>
      <c r="D328" s="226" t="s">
        <v>228</v>
      </c>
      <c r="E328" s="238" t="s">
        <v>19</v>
      </c>
      <c r="F328" s="239" t="s">
        <v>1488</v>
      </c>
      <c r="G328" s="237"/>
      <c r="H328" s="238" t="s">
        <v>19</v>
      </c>
      <c r="I328" s="240"/>
      <c r="J328" s="237"/>
      <c r="K328" s="237"/>
      <c r="L328" s="241"/>
      <c r="M328" s="242"/>
      <c r="N328" s="243"/>
      <c r="O328" s="243"/>
      <c r="P328" s="243"/>
      <c r="Q328" s="243"/>
      <c r="R328" s="243"/>
      <c r="S328" s="243"/>
      <c r="T328" s="244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5" t="s">
        <v>228</v>
      </c>
      <c r="AU328" s="245" t="s">
        <v>84</v>
      </c>
      <c r="AV328" s="13" t="s">
        <v>82</v>
      </c>
      <c r="AW328" s="13" t="s">
        <v>37</v>
      </c>
      <c r="AX328" s="13" t="s">
        <v>75</v>
      </c>
      <c r="AY328" s="245" t="s">
        <v>137</v>
      </c>
    </row>
    <row r="329" s="13" customFormat="1">
      <c r="A329" s="13"/>
      <c r="B329" s="236"/>
      <c r="C329" s="237"/>
      <c r="D329" s="226" t="s">
        <v>228</v>
      </c>
      <c r="E329" s="238" t="s">
        <v>19</v>
      </c>
      <c r="F329" s="239" t="s">
        <v>1910</v>
      </c>
      <c r="G329" s="237"/>
      <c r="H329" s="238" t="s">
        <v>19</v>
      </c>
      <c r="I329" s="240"/>
      <c r="J329" s="237"/>
      <c r="K329" s="237"/>
      <c r="L329" s="241"/>
      <c r="M329" s="242"/>
      <c r="N329" s="243"/>
      <c r="O329" s="243"/>
      <c r="P329" s="243"/>
      <c r="Q329" s="243"/>
      <c r="R329" s="243"/>
      <c r="S329" s="243"/>
      <c r="T329" s="24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5" t="s">
        <v>228</v>
      </c>
      <c r="AU329" s="245" t="s">
        <v>84</v>
      </c>
      <c r="AV329" s="13" t="s">
        <v>82</v>
      </c>
      <c r="AW329" s="13" t="s">
        <v>37</v>
      </c>
      <c r="AX329" s="13" t="s">
        <v>75</v>
      </c>
      <c r="AY329" s="245" t="s">
        <v>137</v>
      </c>
    </row>
    <row r="330" s="14" customFormat="1">
      <c r="A330" s="14"/>
      <c r="B330" s="246"/>
      <c r="C330" s="247"/>
      <c r="D330" s="226" t="s">
        <v>228</v>
      </c>
      <c r="E330" s="248" t="s">
        <v>19</v>
      </c>
      <c r="F330" s="249" t="s">
        <v>1911</v>
      </c>
      <c r="G330" s="247"/>
      <c r="H330" s="250">
        <v>11.525</v>
      </c>
      <c r="I330" s="251"/>
      <c r="J330" s="247"/>
      <c r="K330" s="247"/>
      <c r="L330" s="252"/>
      <c r="M330" s="253"/>
      <c r="N330" s="254"/>
      <c r="O330" s="254"/>
      <c r="P330" s="254"/>
      <c r="Q330" s="254"/>
      <c r="R330" s="254"/>
      <c r="S330" s="254"/>
      <c r="T330" s="25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6" t="s">
        <v>228</v>
      </c>
      <c r="AU330" s="256" t="s">
        <v>84</v>
      </c>
      <c r="AV330" s="14" t="s">
        <v>84</v>
      </c>
      <c r="AW330" s="14" t="s">
        <v>37</v>
      </c>
      <c r="AX330" s="14" t="s">
        <v>75</v>
      </c>
      <c r="AY330" s="256" t="s">
        <v>137</v>
      </c>
    </row>
    <row r="331" s="16" customFormat="1">
      <c r="A331" s="16"/>
      <c r="B331" s="280"/>
      <c r="C331" s="281"/>
      <c r="D331" s="226" t="s">
        <v>228</v>
      </c>
      <c r="E331" s="282" t="s">
        <v>19</v>
      </c>
      <c r="F331" s="283" t="s">
        <v>1309</v>
      </c>
      <c r="G331" s="281"/>
      <c r="H331" s="284">
        <v>11.525</v>
      </c>
      <c r="I331" s="285"/>
      <c r="J331" s="281"/>
      <c r="K331" s="281"/>
      <c r="L331" s="286"/>
      <c r="M331" s="287"/>
      <c r="N331" s="288"/>
      <c r="O331" s="288"/>
      <c r="P331" s="288"/>
      <c r="Q331" s="288"/>
      <c r="R331" s="288"/>
      <c r="S331" s="288"/>
      <c r="T331" s="289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90" t="s">
        <v>228</v>
      </c>
      <c r="AU331" s="290" t="s">
        <v>84</v>
      </c>
      <c r="AV331" s="16" t="s">
        <v>151</v>
      </c>
      <c r="AW331" s="16" t="s">
        <v>37</v>
      </c>
      <c r="AX331" s="16" t="s">
        <v>75</v>
      </c>
      <c r="AY331" s="290" t="s">
        <v>137</v>
      </c>
    </row>
    <row r="332" s="15" customFormat="1">
      <c r="A332" s="15"/>
      <c r="B332" s="257"/>
      <c r="C332" s="258"/>
      <c r="D332" s="226" t="s">
        <v>228</v>
      </c>
      <c r="E332" s="259" t="s">
        <v>19</v>
      </c>
      <c r="F332" s="260" t="s">
        <v>237</v>
      </c>
      <c r="G332" s="258"/>
      <c r="H332" s="261">
        <v>21.311</v>
      </c>
      <c r="I332" s="262"/>
      <c r="J332" s="258"/>
      <c r="K332" s="258"/>
      <c r="L332" s="263"/>
      <c r="M332" s="264"/>
      <c r="N332" s="265"/>
      <c r="O332" s="265"/>
      <c r="P332" s="265"/>
      <c r="Q332" s="265"/>
      <c r="R332" s="265"/>
      <c r="S332" s="265"/>
      <c r="T332" s="266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67" t="s">
        <v>228</v>
      </c>
      <c r="AU332" s="267" t="s">
        <v>84</v>
      </c>
      <c r="AV332" s="15" t="s">
        <v>155</v>
      </c>
      <c r="AW332" s="15" t="s">
        <v>37</v>
      </c>
      <c r="AX332" s="15" t="s">
        <v>82</v>
      </c>
      <c r="AY332" s="267" t="s">
        <v>137</v>
      </c>
    </row>
    <row r="333" s="2" customFormat="1" ht="49.05" customHeight="1">
      <c r="A333" s="39"/>
      <c r="B333" s="40"/>
      <c r="C333" s="213" t="s">
        <v>447</v>
      </c>
      <c r="D333" s="213" t="s">
        <v>140</v>
      </c>
      <c r="E333" s="214" t="s">
        <v>1912</v>
      </c>
      <c r="F333" s="215" t="s">
        <v>1913</v>
      </c>
      <c r="G333" s="216" t="s">
        <v>1244</v>
      </c>
      <c r="H333" s="217">
        <v>121.79000000000001</v>
      </c>
      <c r="I333" s="218"/>
      <c r="J333" s="219">
        <f>ROUND(I333*H333,2)</f>
        <v>0</v>
      </c>
      <c r="K333" s="215" t="s">
        <v>282</v>
      </c>
      <c r="L333" s="45"/>
      <c r="M333" s="220" t="s">
        <v>19</v>
      </c>
      <c r="N333" s="221" t="s">
        <v>46</v>
      </c>
      <c r="O333" s="85"/>
      <c r="P333" s="222">
        <f>O333*H333</f>
        <v>0</v>
      </c>
      <c r="Q333" s="222">
        <v>0.0126</v>
      </c>
      <c r="R333" s="222">
        <f>Q333*H333</f>
        <v>1.5345540000000002</v>
      </c>
      <c r="S333" s="222">
        <v>0</v>
      </c>
      <c r="T333" s="223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24" t="s">
        <v>189</v>
      </c>
      <c r="AT333" s="224" t="s">
        <v>140</v>
      </c>
      <c r="AU333" s="224" t="s">
        <v>84</v>
      </c>
      <c r="AY333" s="18" t="s">
        <v>137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8" t="s">
        <v>82</v>
      </c>
      <c r="BK333" s="225">
        <f>ROUND(I333*H333,2)</f>
        <v>0</v>
      </c>
      <c r="BL333" s="18" t="s">
        <v>189</v>
      </c>
      <c r="BM333" s="224" t="s">
        <v>1914</v>
      </c>
    </row>
    <row r="334" s="2" customFormat="1">
      <c r="A334" s="39"/>
      <c r="B334" s="40"/>
      <c r="C334" s="41"/>
      <c r="D334" s="268" t="s">
        <v>284</v>
      </c>
      <c r="E334" s="41"/>
      <c r="F334" s="269" t="s">
        <v>1915</v>
      </c>
      <c r="G334" s="41"/>
      <c r="H334" s="41"/>
      <c r="I334" s="228"/>
      <c r="J334" s="41"/>
      <c r="K334" s="41"/>
      <c r="L334" s="45"/>
      <c r="M334" s="229"/>
      <c r="N334" s="230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284</v>
      </c>
      <c r="AU334" s="18" t="s">
        <v>84</v>
      </c>
    </row>
    <row r="335" s="13" customFormat="1">
      <c r="A335" s="13"/>
      <c r="B335" s="236"/>
      <c r="C335" s="237"/>
      <c r="D335" s="226" t="s">
        <v>228</v>
      </c>
      <c r="E335" s="238" t="s">
        <v>19</v>
      </c>
      <c r="F335" s="239" t="s">
        <v>1916</v>
      </c>
      <c r="G335" s="237"/>
      <c r="H335" s="238" t="s">
        <v>19</v>
      </c>
      <c r="I335" s="240"/>
      <c r="J335" s="237"/>
      <c r="K335" s="237"/>
      <c r="L335" s="241"/>
      <c r="M335" s="242"/>
      <c r="N335" s="243"/>
      <c r="O335" s="243"/>
      <c r="P335" s="243"/>
      <c r="Q335" s="243"/>
      <c r="R335" s="243"/>
      <c r="S335" s="243"/>
      <c r="T335" s="244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5" t="s">
        <v>228</v>
      </c>
      <c r="AU335" s="245" t="s">
        <v>84</v>
      </c>
      <c r="AV335" s="13" t="s">
        <v>82</v>
      </c>
      <c r="AW335" s="13" t="s">
        <v>37</v>
      </c>
      <c r="AX335" s="13" t="s">
        <v>75</v>
      </c>
      <c r="AY335" s="245" t="s">
        <v>137</v>
      </c>
    </row>
    <row r="336" s="13" customFormat="1">
      <c r="A336" s="13"/>
      <c r="B336" s="236"/>
      <c r="C336" s="237"/>
      <c r="D336" s="226" t="s">
        <v>228</v>
      </c>
      <c r="E336" s="238" t="s">
        <v>19</v>
      </c>
      <c r="F336" s="239" t="s">
        <v>1474</v>
      </c>
      <c r="G336" s="237"/>
      <c r="H336" s="238" t="s">
        <v>19</v>
      </c>
      <c r="I336" s="240"/>
      <c r="J336" s="237"/>
      <c r="K336" s="237"/>
      <c r="L336" s="241"/>
      <c r="M336" s="242"/>
      <c r="N336" s="243"/>
      <c r="O336" s="243"/>
      <c r="P336" s="243"/>
      <c r="Q336" s="243"/>
      <c r="R336" s="243"/>
      <c r="S336" s="243"/>
      <c r="T336" s="244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5" t="s">
        <v>228</v>
      </c>
      <c r="AU336" s="245" t="s">
        <v>84</v>
      </c>
      <c r="AV336" s="13" t="s">
        <v>82</v>
      </c>
      <c r="AW336" s="13" t="s">
        <v>37</v>
      </c>
      <c r="AX336" s="13" t="s">
        <v>75</v>
      </c>
      <c r="AY336" s="245" t="s">
        <v>137</v>
      </c>
    </row>
    <row r="337" s="13" customFormat="1">
      <c r="A337" s="13"/>
      <c r="B337" s="236"/>
      <c r="C337" s="237"/>
      <c r="D337" s="226" t="s">
        <v>228</v>
      </c>
      <c r="E337" s="238" t="s">
        <v>19</v>
      </c>
      <c r="F337" s="239" t="s">
        <v>1475</v>
      </c>
      <c r="G337" s="237"/>
      <c r="H337" s="238" t="s">
        <v>19</v>
      </c>
      <c r="I337" s="240"/>
      <c r="J337" s="237"/>
      <c r="K337" s="237"/>
      <c r="L337" s="241"/>
      <c r="M337" s="242"/>
      <c r="N337" s="243"/>
      <c r="O337" s="243"/>
      <c r="P337" s="243"/>
      <c r="Q337" s="243"/>
      <c r="R337" s="243"/>
      <c r="S337" s="243"/>
      <c r="T337" s="24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5" t="s">
        <v>228</v>
      </c>
      <c r="AU337" s="245" t="s">
        <v>84</v>
      </c>
      <c r="AV337" s="13" t="s">
        <v>82</v>
      </c>
      <c r="AW337" s="13" t="s">
        <v>37</v>
      </c>
      <c r="AX337" s="13" t="s">
        <v>75</v>
      </c>
      <c r="AY337" s="245" t="s">
        <v>137</v>
      </c>
    </row>
    <row r="338" s="14" customFormat="1">
      <c r="A338" s="14"/>
      <c r="B338" s="246"/>
      <c r="C338" s="247"/>
      <c r="D338" s="226" t="s">
        <v>228</v>
      </c>
      <c r="E338" s="248" t="s">
        <v>19</v>
      </c>
      <c r="F338" s="249" t="s">
        <v>1476</v>
      </c>
      <c r="G338" s="247"/>
      <c r="H338" s="250">
        <v>58.119999999999997</v>
      </c>
      <c r="I338" s="251"/>
      <c r="J338" s="247"/>
      <c r="K338" s="247"/>
      <c r="L338" s="252"/>
      <c r="M338" s="253"/>
      <c r="N338" s="254"/>
      <c r="O338" s="254"/>
      <c r="P338" s="254"/>
      <c r="Q338" s="254"/>
      <c r="R338" s="254"/>
      <c r="S338" s="254"/>
      <c r="T338" s="25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6" t="s">
        <v>228</v>
      </c>
      <c r="AU338" s="256" t="s">
        <v>84</v>
      </c>
      <c r="AV338" s="14" t="s">
        <v>84</v>
      </c>
      <c r="AW338" s="14" t="s">
        <v>37</v>
      </c>
      <c r="AX338" s="14" t="s">
        <v>75</v>
      </c>
      <c r="AY338" s="256" t="s">
        <v>137</v>
      </c>
    </row>
    <row r="339" s="13" customFormat="1">
      <c r="A339" s="13"/>
      <c r="B339" s="236"/>
      <c r="C339" s="237"/>
      <c r="D339" s="226" t="s">
        <v>228</v>
      </c>
      <c r="E339" s="238" t="s">
        <v>19</v>
      </c>
      <c r="F339" s="239" t="s">
        <v>1479</v>
      </c>
      <c r="G339" s="237"/>
      <c r="H339" s="238" t="s">
        <v>19</v>
      </c>
      <c r="I339" s="240"/>
      <c r="J339" s="237"/>
      <c r="K339" s="237"/>
      <c r="L339" s="241"/>
      <c r="M339" s="242"/>
      <c r="N339" s="243"/>
      <c r="O339" s="243"/>
      <c r="P339" s="243"/>
      <c r="Q339" s="243"/>
      <c r="R339" s="243"/>
      <c r="S339" s="243"/>
      <c r="T339" s="244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5" t="s">
        <v>228</v>
      </c>
      <c r="AU339" s="245" t="s">
        <v>84</v>
      </c>
      <c r="AV339" s="13" t="s">
        <v>82</v>
      </c>
      <c r="AW339" s="13" t="s">
        <v>37</v>
      </c>
      <c r="AX339" s="13" t="s">
        <v>75</v>
      </c>
      <c r="AY339" s="245" t="s">
        <v>137</v>
      </c>
    </row>
    <row r="340" s="14" customFormat="1">
      <c r="A340" s="14"/>
      <c r="B340" s="246"/>
      <c r="C340" s="247"/>
      <c r="D340" s="226" t="s">
        <v>228</v>
      </c>
      <c r="E340" s="248" t="s">
        <v>19</v>
      </c>
      <c r="F340" s="249" t="s">
        <v>1887</v>
      </c>
      <c r="G340" s="247"/>
      <c r="H340" s="250">
        <v>56.670000000000002</v>
      </c>
      <c r="I340" s="251"/>
      <c r="J340" s="247"/>
      <c r="K340" s="247"/>
      <c r="L340" s="252"/>
      <c r="M340" s="253"/>
      <c r="N340" s="254"/>
      <c r="O340" s="254"/>
      <c r="P340" s="254"/>
      <c r="Q340" s="254"/>
      <c r="R340" s="254"/>
      <c r="S340" s="254"/>
      <c r="T340" s="25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6" t="s">
        <v>228</v>
      </c>
      <c r="AU340" s="256" t="s">
        <v>84</v>
      </c>
      <c r="AV340" s="14" t="s">
        <v>84</v>
      </c>
      <c r="AW340" s="14" t="s">
        <v>37</v>
      </c>
      <c r="AX340" s="14" t="s">
        <v>75</v>
      </c>
      <c r="AY340" s="256" t="s">
        <v>137</v>
      </c>
    </row>
    <row r="341" s="13" customFormat="1">
      <c r="A341" s="13"/>
      <c r="B341" s="236"/>
      <c r="C341" s="237"/>
      <c r="D341" s="226" t="s">
        <v>228</v>
      </c>
      <c r="E341" s="238" t="s">
        <v>19</v>
      </c>
      <c r="F341" s="239" t="s">
        <v>1487</v>
      </c>
      <c r="G341" s="237"/>
      <c r="H341" s="238" t="s">
        <v>19</v>
      </c>
      <c r="I341" s="240"/>
      <c r="J341" s="237"/>
      <c r="K341" s="237"/>
      <c r="L341" s="241"/>
      <c r="M341" s="242"/>
      <c r="N341" s="243"/>
      <c r="O341" s="243"/>
      <c r="P341" s="243"/>
      <c r="Q341" s="243"/>
      <c r="R341" s="243"/>
      <c r="S341" s="243"/>
      <c r="T341" s="244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5" t="s">
        <v>228</v>
      </c>
      <c r="AU341" s="245" t="s">
        <v>84</v>
      </c>
      <c r="AV341" s="13" t="s">
        <v>82</v>
      </c>
      <c r="AW341" s="13" t="s">
        <v>37</v>
      </c>
      <c r="AX341" s="13" t="s">
        <v>75</v>
      </c>
      <c r="AY341" s="245" t="s">
        <v>137</v>
      </c>
    </row>
    <row r="342" s="14" customFormat="1">
      <c r="A342" s="14"/>
      <c r="B342" s="246"/>
      <c r="C342" s="247"/>
      <c r="D342" s="226" t="s">
        <v>228</v>
      </c>
      <c r="E342" s="248" t="s">
        <v>19</v>
      </c>
      <c r="F342" s="249" t="s">
        <v>167</v>
      </c>
      <c r="G342" s="247"/>
      <c r="H342" s="250">
        <v>7</v>
      </c>
      <c r="I342" s="251"/>
      <c r="J342" s="247"/>
      <c r="K342" s="247"/>
      <c r="L342" s="252"/>
      <c r="M342" s="253"/>
      <c r="N342" s="254"/>
      <c r="O342" s="254"/>
      <c r="P342" s="254"/>
      <c r="Q342" s="254"/>
      <c r="R342" s="254"/>
      <c r="S342" s="254"/>
      <c r="T342" s="25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6" t="s">
        <v>228</v>
      </c>
      <c r="AU342" s="256" t="s">
        <v>84</v>
      </c>
      <c r="AV342" s="14" t="s">
        <v>84</v>
      </c>
      <c r="AW342" s="14" t="s">
        <v>37</v>
      </c>
      <c r="AX342" s="14" t="s">
        <v>75</v>
      </c>
      <c r="AY342" s="256" t="s">
        <v>137</v>
      </c>
    </row>
    <row r="343" s="15" customFormat="1">
      <c r="A343" s="15"/>
      <c r="B343" s="257"/>
      <c r="C343" s="258"/>
      <c r="D343" s="226" t="s">
        <v>228</v>
      </c>
      <c r="E343" s="259" t="s">
        <v>19</v>
      </c>
      <c r="F343" s="260" t="s">
        <v>237</v>
      </c>
      <c r="G343" s="258"/>
      <c r="H343" s="261">
        <v>121.79000000000001</v>
      </c>
      <c r="I343" s="262"/>
      <c r="J343" s="258"/>
      <c r="K343" s="258"/>
      <c r="L343" s="263"/>
      <c r="M343" s="264"/>
      <c r="N343" s="265"/>
      <c r="O343" s="265"/>
      <c r="P343" s="265"/>
      <c r="Q343" s="265"/>
      <c r="R343" s="265"/>
      <c r="S343" s="265"/>
      <c r="T343" s="266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67" t="s">
        <v>228</v>
      </c>
      <c r="AU343" s="267" t="s">
        <v>84</v>
      </c>
      <c r="AV343" s="15" t="s">
        <v>155</v>
      </c>
      <c r="AW343" s="15" t="s">
        <v>37</v>
      </c>
      <c r="AX343" s="15" t="s">
        <v>82</v>
      </c>
      <c r="AY343" s="267" t="s">
        <v>137</v>
      </c>
    </row>
    <row r="344" s="2" customFormat="1" ht="37.8" customHeight="1">
      <c r="A344" s="39"/>
      <c r="B344" s="40"/>
      <c r="C344" s="213" t="s">
        <v>451</v>
      </c>
      <c r="D344" s="213" t="s">
        <v>140</v>
      </c>
      <c r="E344" s="214" t="s">
        <v>1917</v>
      </c>
      <c r="F344" s="215" t="s">
        <v>1918</v>
      </c>
      <c r="G344" s="216" t="s">
        <v>226</v>
      </c>
      <c r="H344" s="217">
        <v>16</v>
      </c>
      <c r="I344" s="218"/>
      <c r="J344" s="219">
        <f>ROUND(I344*H344,2)</f>
        <v>0</v>
      </c>
      <c r="K344" s="215" t="s">
        <v>282</v>
      </c>
      <c r="L344" s="45"/>
      <c r="M344" s="220" t="s">
        <v>19</v>
      </c>
      <c r="N344" s="221" t="s">
        <v>46</v>
      </c>
      <c r="O344" s="85"/>
      <c r="P344" s="222">
        <f>O344*H344</f>
        <v>0</v>
      </c>
      <c r="Q344" s="222">
        <v>3.0000000000000001E-05</v>
      </c>
      <c r="R344" s="222">
        <f>Q344*H344</f>
        <v>0.00048000000000000001</v>
      </c>
      <c r="S344" s="222">
        <v>0</v>
      </c>
      <c r="T344" s="223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24" t="s">
        <v>189</v>
      </c>
      <c r="AT344" s="224" t="s">
        <v>140</v>
      </c>
      <c r="AU344" s="224" t="s">
        <v>84</v>
      </c>
      <c r="AY344" s="18" t="s">
        <v>137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8" t="s">
        <v>82</v>
      </c>
      <c r="BK344" s="225">
        <f>ROUND(I344*H344,2)</f>
        <v>0</v>
      </c>
      <c r="BL344" s="18" t="s">
        <v>189</v>
      </c>
      <c r="BM344" s="224" t="s">
        <v>1919</v>
      </c>
    </row>
    <row r="345" s="2" customFormat="1">
      <c r="A345" s="39"/>
      <c r="B345" s="40"/>
      <c r="C345" s="41"/>
      <c r="D345" s="268" t="s">
        <v>284</v>
      </c>
      <c r="E345" s="41"/>
      <c r="F345" s="269" t="s">
        <v>1920</v>
      </c>
      <c r="G345" s="41"/>
      <c r="H345" s="41"/>
      <c r="I345" s="228"/>
      <c r="J345" s="41"/>
      <c r="K345" s="41"/>
      <c r="L345" s="45"/>
      <c r="M345" s="229"/>
      <c r="N345" s="230"/>
      <c r="O345" s="85"/>
      <c r="P345" s="85"/>
      <c r="Q345" s="85"/>
      <c r="R345" s="85"/>
      <c r="S345" s="85"/>
      <c r="T345" s="86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18" t="s">
        <v>284</v>
      </c>
      <c r="AU345" s="18" t="s">
        <v>84</v>
      </c>
    </row>
    <row r="346" s="13" customFormat="1">
      <c r="A346" s="13"/>
      <c r="B346" s="236"/>
      <c r="C346" s="237"/>
      <c r="D346" s="226" t="s">
        <v>228</v>
      </c>
      <c r="E346" s="238" t="s">
        <v>19</v>
      </c>
      <c r="F346" s="239" t="s">
        <v>1921</v>
      </c>
      <c r="G346" s="237"/>
      <c r="H346" s="238" t="s">
        <v>19</v>
      </c>
      <c r="I346" s="240"/>
      <c r="J346" s="237"/>
      <c r="K346" s="237"/>
      <c r="L346" s="241"/>
      <c r="M346" s="242"/>
      <c r="N346" s="243"/>
      <c r="O346" s="243"/>
      <c r="P346" s="243"/>
      <c r="Q346" s="243"/>
      <c r="R346" s="243"/>
      <c r="S346" s="243"/>
      <c r="T346" s="24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5" t="s">
        <v>228</v>
      </c>
      <c r="AU346" s="245" t="s">
        <v>84</v>
      </c>
      <c r="AV346" s="13" t="s">
        <v>82</v>
      </c>
      <c r="AW346" s="13" t="s">
        <v>37</v>
      </c>
      <c r="AX346" s="13" t="s">
        <v>75</v>
      </c>
      <c r="AY346" s="245" t="s">
        <v>137</v>
      </c>
    </row>
    <row r="347" s="13" customFormat="1">
      <c r="A347" s="13"/>
      <c r="B347" s="236"/>
      <c r="C347" s="237"/>
      <c r="D347" s="226" t="s">
        <v>228</v>
      </c>
      <c r="E347" s="238" t="s">
        <v>19</v>
      </c>
      <c r="F347" s="239" t="s">
        <v>1474</v>
      </c>
      <c r="G347" s="237"/>
      <c r="H347" s="238" t="s">
        <v>19</v>
      </c>
      <c r="I347" s="240"/>
      <c r="J347" s="237"/>
      <c r="K347" s="237"/>
      <c r="L347" s="241"/>
      <c r="M347" s="242"/>
      <c r="N347" s="243"/>
      <c r="O347" s="243"/>
      <c r="P347" s="243"/>
      <c r="Q347" s="243"/>
      <c r="R347" s="243"/>
      <c r="S347" s="243"/>
      <c r="T347" s="244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5" t="s">
        <v>228</v>
      </c>
      <c r="AU347" s="245" t="s">
        <v>84</v>
      </c>
      <c r="AV347" s="13" t="s">
        <v>82</v>
      </c>
      <c r="AW347" s="13" t="s">
        <v>37</v>
      </c>
      <c r="AX347" s="13" t="s">
        <v>75</v>
      </c>
      <c r="AY347" s="245" t="s">
        <v>137</v>
      </c>
    </row>
    <row r="348" s="14" customFormat="1">
      <c r="A348" s="14"/>
      <c r="B348" s="246"/>
      <c r="C348" s="247"/>
      <c r="D348" s="226" t="s">
        <v>228</v>
      </c>
      <c r="E348" s="248" t="s">
        <v>19</v>
      </c>
      <c r="F348" s="249" t="s">
        <v>189</v>
      </c>
      <c r="G348" s="247"/>
      <c r="H348" s="250">
        <v>16</v>
      </c>
      <c r="I348" s="251"/>
      <c r="J348" s="247"/>
      <c r="K348" s="247"/>
      <c r="L348" s="252"/>
      <c r="M348" s="253"/>
      <c r="N348" s="254"/>
      <c r="O348" s="254"/>
      <c r="P348" s="254"/>
      <c r="Q348" s="254"/>
      <c r="R348" s="254"/>
      <c r="S348" s="254"/>
      <c r="T348" s="255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6" t="s">
        <v>228</v>
      </c>
      <c r="AU348" s="256" t="s">
        <v>84</v>
      </c>
      <c r="AV348" s="14" t="s">
        <v>84</v>
      </c>
      <c r="AW348" s="14" t="s">
        <v>37</v>
      </c>
      <c r="AX348" s="14" t="s">
        <v>75</v>
      </c>
      <c r="AY348" s="256" t="s">
        <v>137</v>
      </c>
    </row>
    <row r="349" s="15" customFormat="1">
      <c r="A349" s="15"/>
      <c r="B349" s="257"/>
      <c r="C349" s="258"/>
      <c r="D349" s="226" t="s">
        <v>228</v>
      </c>
      <c r="E349" s="259" t="s">
        <v>19</v>
      </c>
      <c r="F349" s="260" t="s">
        <v>237</v>
      </c>
      <c r="G349" s="258"/>
      <c r="H349" s="261">
        <v>16</v>
      </c>
      <c r="I349" s="262"/>
      <c r="J349" s="258"/>
      <c r="K349" s="258"/>
      <c r="L349" s="263"/>
      <c r="M349" s="264"/>
      <c r="N349" s="265"/>
      <c r="O349" s="265"/>
      <c r="P349" s="265"/>
      <c r="Q349" s="265"/>
      <c r="R349" s="265"/>
      <c r="S349" s="265"/>
      <c r="T349" s="266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67" t="s">
        <v>228</v>
      </c>
      <c r="AU349" s="267" t="s">
        <v>84</v>
      </c>
      <c r="AV349" s="15" t="s">
        <v>155</v>
      </c>
      <c r="AW349" s="15" t="s">
        <v>37</v>
      </c>
      <c r="AX349" s="15" t="s">
        <v>82</v>
      </c>
      <c r="AY349" s="267" t="s">
        <v>137</v>
      </c>
    </row>
    <row r="350" s="2" customFormat="1" ht="24.15" customHeight="1">
      <c r="A350" s="39"/>
      <c r="B350" s="40"/>
      <c r="C350" s="270" t="s">
        <v>455</v>
      </c>
      <c r="D350" s="270" t="s">
        <v>286</v>
      </c>
      <c r="E350" s="271" t="s">
        <v>1922</v>
      </c>
      <c r="F350" s="272" t="s">
        <v>1923</v>
      </c>
      <c r="G350" s="273" t="s">
        <v>226</v>
      </c>
      <c r="H350" s="274">
        <v>16</v>
      </c>
      <c r="I350" s="275"/>
      <c r="J350" s="276">
        <f>ROUND(I350*H350,2)</f>
        <v>0</v>
      </c>
      <c r="K350" s="272" t="s">
        <v>282</v>
      </c>
      <c r="L350" s="277"/>
      <c r="M350" s="278" t="s">
        <v>19</v>
      </c>
      <c r="N350" s="279" t="s">
        <v>46</v>
      </c>
      <c r="O350" s="85"/>
      <c r="P350" s="222">
        <f>O350*H350</f>
        <v>0</v>
      </c>
      <c r="Q350" s="222">
        <v>0.0022000000000000001</v>
      </c>
      <c r="R350" s="222">
        <f>Q350*H350</f>
        <v>0.035200000000000002</v>
      </c>
      <c r="S350" s="222">
        <v>0</v>
      </c>
      <c r="T350" s="223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24" t="s">
        <v>289</v>
      </c>
      <c r="AT350" s="224" t="s">
        <v>286</v>
      </c>
      <c r="AU350" s="224" t="s">
        <v>84</v>
      </c>
      <c r="AY350" s="18" t="s">
        <v>137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8" t="s">
        <v>82</v>
      </c>
      <c r="BK350" s="225">
        <f>ROUND(I350*H350,2)</f>
        <v>0</v>
      </c>
      <c r="BL350" s="18" t="s">
        <v>189</v>
      </c>
      <c r="BM350" s="224" t="s">
        <v>1924</v>
      </c>
    </row>
    <row r="351" s="2" customFormat="1" ht="37.8" customHeight="1">
      <c r="A351" s="39"/>
      <c r="B351" s="40"/>
      <c r="C351" s="213" t="s">
        <v>460</v>
      </c>
      <c r="D351" s="213" t="s">
        <v>140</v>
      </c>
      <c r="E351" s="214" t="s">
        <v>1444</v>
      </c>
      <c r="F351" s="215" t="s">
        <v>1445</v>
      </c>
      <c r="G351" s="216" t="s">
        <v>226</v>
      </c>
      <c r="H351" s="217">
        <v>2</v>
      </c>
      <c r="I351" s="218"/>
      <c r="J351" s="219">
        <f>ROUND(I351*H351,2)</f>
        <v>0</v>
      </c>
      <c r="K351" s="215" t="s">
        <v>282</v>
      </c>
      <c r="L351" s="45"/>
      <c r="M351" s="220" t="s">
        <v>19</v>
      </c>
      <c r="N351" s="221" t="s">
        <v>46</v>
      </c>
      <c r="O351" s="85"/>
      <c r="P351" s="222">
        <f>O351*H351</f>
        <v>0</v>
      </c>
      <c r="Q351" s="222">
        <v>0.00044000000000000002</v>
      </c>
      <c r="R351" s="222">
        <f>Q351*H351</f>
        <v>0.00088000000000000003</v>
      </c>
      <c r="S351" s="222">
        <v>0</v>
      </c>
      <c r="T351" s="223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24" t="s">
        <v>189</v>
      </c>
      <c r="AT351" s="224" t="s">
        <v>140</v>
      </c>
      <c r="AU351" s="224" t="s">
        <v>84</v>
      </c>
      <c r="AY351" s="18" t="s">
        <v>137</v>
      </c>
      <c r="BE351" s="225">
        <f>IF(N351="základní",J351,0)</f>
        <v>0</v>
      </c>
      <c r="BF351" s="225">
        <f>IF(N351="snížená",J351,0)</f>
        <v>0</v>
      </c>
      <c r="BG351" s="225">
        <f>IF(N351="zákl. přenesená",J351,0)</f>
        <v>0</v>
      </c>
      <c r="BH351" s="225">
        <f>IF(N351="sníž. přenesená",J351,0)</f>
        <v>0</v>
      </c>
      <c r="BI351" s="225">
        <f>IF(N351="nulová",J351,0)</f>
        <v>0</v>
      </c>
      <c r="BJ351" s="18" t="s">
        <v>82</v>
      </c>
      <c r="BK351" s="225">
        <f>ROUND(I351*H351,2)</f>
        <v>0</v>
      </c>
      <c r="BL351" s="18" t="s">
        <v>189</v>
      </c>
      <c r="BM351" s="224" t="s">
        <v>1925</v>
      </c>
    </row>
    <row r="352" s="2" customFormat="1">
      <c r="A352" s="39"/>
      <c r="B352" s="40"/>
      <c r="C352" s="41"/>
      <c r="D352" s="268" t="s">
        <v>284</v>
      </c>
      <c r="E352" s="41"/>
      <c r="F352" s="269" t="s">
        <v>1447</v>
      </c>
      <c r="G352" s="41"/>
      <c r="H352" s="41"/>
      <c r="I352" s="228"/>
      <c r="J352" s="41"/>
      <c r="K352" s="41"/>
      <c r="L352" s="45"/>
      <c r="M352" s="229"/>
      <c r="N352" s="230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284</v>
      </c>
      <c r="AU352" s="18" t="s">
        <v>84</v>
      </c>
    </row>
    <row r="353" s="13" customFormat="1">
      <c r="A353" s="13"/>
      <c r="B353" s="236"/>
      <c r="C353" s="237"/>
      <c r="D353" s="226" t="s">
        <v>228</v>
      </c>
      <c r="E353" s="238" t="s">
        <v>19</v>
      </c>
      <c r="F353" s="239" t="s">
        <v>1448</v>
      </c>
      <c r="G353" s="237"/>
      <c r="H353" s="238" t="s">
        <v>19</v>
      </c>
      <c r="I353" s="240"/>
      <c r="J353" s="237"/>
      <c r="K353" s="237"/>
      <c r="L353" s="241"/>
      <c r="M353" s="242"/>
      <c r="N353" s="243"/>
      <c r="O353" s="243"/>
      <c r="P353" s="243"/>
      <c r="Q353" s="243"/>
      <c r="R353" s="243"/>
      <c r="S353" s="243"/>
      <c r="T353" s="244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5" t="s">
        <v>228</v>
      </c>
      <c r="AU353" s="245" t="s">
        <v>84</v>
      </c>
      <c r="AV353" s="13" t="s">
        <v>82</v>
      </c>
      <c r="AW353" s="13" t="s">
        <v>37</v>
      </c>
      <c r="AX353" s="13" t="s">
        <v>75</v>
      </c>
      <c r="AY353" s="245" t="s">
        <v>137</v>
      </c>
    </row>
    <row r="354" s="13" customFormat="1">
      <c r="A354" s="13"/>
      <c r="B354" s="236"/>
      <c r="C354" s="237"/>
      <c r="D354" s="226" t="s">
        <v>228</v>
      </c>
      <c r="E354" s="238" t="s">
        <v>19</v>
      </c>
      <c r="F354" s="239" t="s">
        <v>1448</v>
      </c>
      <c r="G354" s="237"/>
      <c r="H354" s="238" t="s">
        <v>19</v>
      </c>
      <c r="I354" s="240"/>
      <c r="J354" s="237"/>
      <c r="K354" s="237"/>
      <c r="L354" s="241"/>
      <c r="M354" s="242"/>
      <c r="N354" s="243"/>
      <c r="O354" s="243"/>
      <c r="P354" s="243"/>
      <c r="Q354" s="243"/>
      <c r="R354" s="243"/>
      <c r="S354" s="243"/>
      <c r="T354" s="24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5" t="s">
        <v>228</v>
      </c>
      <c r="AU354" s="245" t="s">
        <v>84</v>
      </c>
      <c r="AV354" s="13" t="s">
        <v>82</v>
      </c>
      <c r="AW354" s="13" t="s">
        <v>37</v>
      </c>
      <c r="AX354" s="13" t="s">
        <v>75</v>
      </c>
      <c r="AY354" s="245" t="s">
        <v>137</v>
      </c>
    </row>
    <row r="355" s="13" customFormat="1">
      <c r="A355" s="13"/>
      <c r="B355" s="236"/>
      <c r="C355" s="237"/>
      <c r="D355" s="226" t="s">
        <v>228</v>
      </c>
      <c r="E355" s="238" t="s">
        <v>19</v>
      </c>
      <c r="F355" s="239" t="s">
        <v>1474</v>
      </c>
      <c r="G355" s="237"/>
      <c r="H355" s="238" t="s">
        <v>19</v>
      </c>
      <c r="I355" s="240"/>
      <c r="J355" s="237"/>
      <c r="K355" s="237"/>
      <c r="L355" s="241"/>
      <c r="M355" s="242"/>
      <c r="N355" s="243"/>
      <c r="O355" s="243"/>
      <c r="P355" s="243"/>
      <c r="Q355" s="243"/>
      <c r="R355" s="243"/>
      <c r="S355" s="243"/>
      <c r="T355" s="244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5" t="s">
        <v>228</v>
      </c>
      <c r="AU355" s="245" t="s">
        <v>84</v>
      </c>
      <c r="AV355" s="13" t="s">
        <v>82</v>
      </c>
      <c r="AW355" s="13" t="s">
        <v>37</v>
      </c>
      <c r="AX355" s="13" t="s">
        <v>75</v>
      </c>
      <c r="AY355" s="245" t="s">
        <v>137</v>
      </c>
    </row>
    <row r="356" s="14" customFormat="1">
      <c r="A356" s="14"/>
      <c r="B356" s="246"/>
      <c r="C356" s="247"/>
      <c r="D356" s="226" t="s">
        <v>228</v>
      </c>
      <c r="E356" s="248" t="s">
        <v>19</v>
      </c>
      <c r="F356" s="249" t="s">
        <v>82</v>
      </c>
      <c r="G356" s="247"/>
      <c r="H356" s="250">
        <v>1</v>
      </c>
      <c r="I356" s="251"/>
      <c r="J356" s="247"/>
      <c r="K356" s="247"/>
      <c r="L356" s="252"/>
      <c r="M356" s="253"/>
      <c r="N356" s="254"/>
      <c r="O356" s="254"/>
      <c r="P356" s="254"/>
      <c r="Q356" s="254"/>
      <c r="R356" s="254"/>
      <c r="S356" s="254"/>
      <c r="T356" s="255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6" t="s">
        <v>228</v>
      </c>
      <c r="AU356" s="256" t="s">
        <v>84</v>
      </c>
      <c r="AV356" s="14" t="s">
        <v>84</v>
      </c>
      <c r="AW356" s="14" t="s">
        <v>37</v>
      </c>
      <c r="AX356" s="14" t="s">
        <v>75</v>
      </c>
      <c r="AY356" s="256" t="s">
        <v>137</v>
      </c>
    </row>
    <row r="357" s="13" customFormat="1">
      <c r="A357" s="13"/>
      <c r="B357" s="236"/>
      <c r="C357" s="237"/>
      <c r="D357" s="226" t="s">
        <v>228</v>
      </c>
      <c r="E357" s="238" t="s">
        <v>19</v>
      </c>
      <c r="F357" s="239" t="s">
        <v>1488</v>
      </c>
      <c r="G357" s="237"/>
      <c r="H357" s="238" t="s">
        <v>19</v>
      </c>
      <c r="I357" s="240"/>
      <c r="J357" s="237"/>
      <c r="K357" s="237"/>
      <c r="L357" s="241"/>
      <c r="M357" s="242"/>
      <c r="N357" s="243"/>
      <c r="O357" s="243"/>
      <c r="P357" s="243"/>
      <c r="Q357" s="243"/>
      <c r="R357" s="243"/>
      <c r="S357" s="243"/>
      <c r="T357" s="244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5" t="s">
        <v>228</v>
      </c>
      <c r="AU357" s="245" t="s">
        <v>84</v>
      </c>
      <c r="AV357" s="13" t="s">
        <v>82</v>
      </c>
      <c r="AW357" s="13" t="s">
        <v>37</v>
      </c>
      <c r="AX357" s="13" t="s">
        <v>75</v>
      </c>
      <c r="AY357" s="245" t="s">
        <v>137</v>
      </c>
    </row>
    <row r="358" s="14" customFormat="1">
      <c r="A358" s="14"/>
      <c r="B358" s="246"/>
      <c r="C358" s="247"/>
      <c r="D358" s="226" t="s">
        <v>228</v>
      </c>
      <c r="E358" s="248" t="s">
        <v>19</v>
      </c>
      <c r="F358" s="249" t="s">
        <v>82</v>
      </c>
      <c r="G358" s="247"/>
      <c r="H358" s="250">
        <v>1</v>
      </c>
      <c r="I358" s="251"/>
      <c r="J358" s="247"/>
      <c r="K358" s="247"/>
      <c r="L358" s="252"/>
      <c r="M358" s="253"/>
      <c r="N358" s="254"/>
      <c r="O358" s="254"/>
      <c r="P358" s="254"/>
      <c r="Q358" s="254"/>
      <c r="R358" s="254"/>
      <c r="S358" s="254"/>
      <c r="T358" s="255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6" t="s">
        <v>228</v>
      </c>
      <c r="AU358" s="256" t="s">
        <v>84</v>
      </c>
      <c r="AV358" s="14" t="s">
        <v>84</v>
      </c>
      <c r="AW358" s="14" t="s">
        <v>37</v>
      </c>
      <c r="AX358" s="14" t="s">
        <v>75</v>
      </c>
      <c r="AY358" s="256" t="s">
        <v>137</v>
      </c>
    </row>
    <row r="359" s="15" customFormat="1">
      <c r="A359" s="15"/>
      <c r="B359" s="257"/>
      <c r="C359" s="258"/>
      <c r="D359" s="226" t="s">
        <v>228</v>
      </c>
      <c r="E359" s="259" t="s">
        <v>19</v>
      </c>
      <c r="F359" s="260" t="s">
        <v>237</v>
      </c>
      <c r="G359" s="258"/>
      <c r="H359" s="261">
        <v>2</v>
      </c>
      <c r="I359" s="262"/>
      <c r="J359" s="258"/>
      <c r="K359" s="258"/>
      <c r="L359" s="263"/>
      <c r="M359" s="264"/>
      <c r="N359" s="265"/>
      <c r="O359" s="265"/>
      <c r="P359" s="265"/>
      <c r="Q359" s="265"/>
      <c r="R359" s="265"/>
      <c r="S359" s="265"/>
      <c r="T359" s="266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7" t="s">
        <v>228</v>
      </c>
      <c r="AU359" s="267" t="s">
        <v>84</v>
      </c>
      <c r="AV359" s="15" t="s">
        <v>155</v>
      </c>
      <c r="AW359" s="15" t="s">
        <v>37</v>
      </c>
      <c r="AX359" s="15" t="s">
        <v>82</v>
      </c>
      <c r="AY359" s="267" t="s">
        <v>137</v>
      </c>
    </row>
    <row r="360" s="2" customFormat="1" ht="24.15" customHeight="1">
      <c r="A360" s="39"/>
      <c r="B360" s="40"/>
      <c r="C360" s="270" t="s">
        <v>466</v>
      </c>
      <c r="D360" s="270" t="s">
        <v>286</v>
      </c>
      <c r="E360" s="271" t="s">
        <v>1449</v>
      </c>
      <c r="F360" s="272" t="s">
        <v>1450</v>
      </c>
      <c r="G360" s="273" t="s">
        <v>226</v>
      </c>
      <c r="H360" s="274">
        <v>2</v>
      </c>
      <c r="I360" s="275"/>
      <c r="J360" s="276">
        <f>ROUND(I360*H360,2)</f>
        <v>0</v>
      </c>
      <c r="K360" s="272" t="s">
        <v>282</v>
      </c>
      <c r="L360" s="277"/>
      <c r="M360" s="278" t="s">
        <v>19</v>
      </c>
      <c r="N360" s="279" t="s">
        <v>46</v>
      </c>
      <c r="O360" s="85"/>
      <c r="P360" s="222">
        <f>O360*H360</f>
        <v>0</v>
      </c>
      <c r="Q360" s="222">
        <v>0.0061999999999999998</v>
      </c>
      <c r="R360" s="222">
        <f>Q360*H360</f>
        <v>0.0124</v>
      </c>
      <c r="S360" s="222">
        <v>0</v>
      </c>
      <c r="T360" s="223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24" t="s">
        <v>289</v>
      </c>
      <c r="AT360" s="224" t="s">
        <v>286</v>
      </c>
      <c r="AU360" s="224" t="s">
        <v>84</v>
      </c>
      <c r="AY360" s="18" t="s">
        <v>137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8" t="s">
        <v>82</v>
      </c>
      <c r="BK360" s="225">
        <f>ROUND(I360*H360,2)</f>
        <v>0</v>
      </c>
      <c r="BL360" s="18" t="s">
        <v>189</v>
      </c>
      <c r="BM360" s="224" t="s">
        <v>1926</v>
      </c>
    </row>
    <row r="361" s="2" customFormat="1" ht="37.8" customHeight="1">
      <c r="A361" s="39"/>
      <c r="B361" s="40"/>
      <c r="C361" s="213" t="s">
        <v>472</v>
      </c>
      <c r="D361" s="213" t="s">
        <v>140</v>
      </c>
      <c r="E361" s="214" t="s">
        <v>1452</v>
      </c>
      <c r="F361" s="215" t="s">
        <v>1453</v>
      </c>
      <c r="G361" s="216" t="s">
        <v>1244</v>
      </c>
      <c r="H361" s="217">
        <v>170.38999999999999</v>
      </c>
      <c r="I361" s="218"/>
      <c r="J361" s="219">
        <f>ROUND(I361*H361,2)</f>
        <v>0</v>
      </c>
      <c r="K361" s="215" t="s">
        <v>282</v>
      </c>
      <c r="L361" s="45"/>
      <c r="M361" s="220" t="s">
        <v>19</v>
      </c>
      <c r="N361" s="221" t="s">
        <v>46</v>
      </c>
      <c r="O361" s="85"/>
      <c r="P361" s="222">
        <f>O361*H361</f>
        <v>0</v>
      </c>
      <c r="Q361" s="222">
        <v>0.0070499999999999998</v>
      </c>
      <c r="R361" s="222">
        <f>Q361*H361</f>
        <v>1.2012494999999999</v>
      </c>
      <c r="S361" s="222">
        <v>0</v>
      </c>
      <c r="T361" s="223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24" t="s">
        <v>189</v>
      </c>
      <c r="AT361" s="224" t="s">
        <v>140</v>
      </c>
      <c r="AU361" s="224" t="s">
        <v>84</v>
      </c>
      <c r="AY361" s="18" t="s">
        <v>137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8" t="s">
        <v>82</v>
      </c>
      <c r="BK361" s="225">
        <f>ROUND(I361*H361,2)</f>
        <v>0</v>
      </c>
      <c r="BL361" s="18" t="s">
        <v>189</v>
      </c>
      <c r="BM361" s="224" t="s">
        <v>1927</v>
      </c>
    </row>
    <row r="362" s="2" customFormat="1">
      <c r="A362" s="39"/>
      <c r="B362" s="40"/>
      <c r="C362" s="41"/>
      <c r="D362" s="268" t="s">
        <v>284</v>
      </c>
      <c r="E362" s="41"/>
      <c r="F362" s="269" t="s">
        <v>1455</v>
      </c>
      <c r="G362" s="41"/>
      <c r="H362" s="41"/>
      <c r="I362" s="228"/>
      <c r="J362" s="41"/>
      <c r="K362" s="41"/>
      <c r="L362" s="45"/>
      <c r="M362" s="229"/>
      <c r="N362" s="230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284</v>
      </c>
      <c r="AU362" s="18" t="s">
        <v>84</v>
      </c>
    </row>
    <row r="363" s="13" customFormat="1">
      <c r="A363" s="13"/>
      <c r="B363" s="236"/>
      <c r="C363" s="237"/>
      <c r="D363" s="226" t="s">
        <v>228</v>
      </c>
      <c r="E363" s="238" t="s">
        <v>19</v>
      </c>
      <c r="F363" s="239" t="s">
        <v>1928</v>
      </c>
      <c r="G363" s="237"/>
      <c r="H363" s="238" t="s">
        <v>19</v>
      </c>
      <c r="I363" s="240"/>
      <c r="J363" s="237"/>
      <c r="K363" s="237"/>
      <c r="L363" s="241"/>
      <c r="M363" s="242"/>
      <c r="N363" s="243"/>
      <c r="O363" s="243"/>
      <c r="P363" s="243"/>
      <c r="Q363" s="243"/>
      <c r="R363" s="243"/>
      <c r="S363" s="243"/>
      <c r="T363" s="244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5" t="s">
        <v>228</v>
      </c>
      <c r="AU363" s="245" t="s">
        <v>84</v>
      </c>
      <c r="AV363" s="13" t="s">
        <v>82</v>
      </c>
      <c r="AW363" s="13" t="s">
        <v>37</v>
      </c>
      <c r="AX363" s="13" t="s">
        <v>75</v>
      </c>
      <c r="AY363" s="245" t="s">
        <v>137</v>
      </c>
    </row>
    <row r="364" s="13" customFormat="1">
      <c r="A364" s="13"/>
      <c r="B364" s="236"/>
      <c r="C364" s="237"/>
      <c r="D364" s="226" t="s">
        <v>228</v>
      </c>
      <c r="E364" s="238" t="s">
        <v>19</v>
      </c>
      <c r="F364" s="239" t="s">
        <v>1474</v>
      </c>
      <c r="G364" s="237"/>
      <c r="H364" s="238" t="s">
        <v>19</v>
      </c>
      <c r="I364" s="240"/>
      <c r="J364" s="237"/>
      <c r="K364" s="237"/>
      <c r="L364" s="241"/>
      <c r="M364" s="242"/>
      <c r="N364" s="243"/>
      <c r="O364" s="243"/>
      <c r="P364" s="243"/>
      <c r="Q364" s="243"/>
      <c r="R364" s="243"/>
      <c r="S364" s="243"/>
      <c r="T364" s="244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5" t="s">
        <v>228</v>
      </c>
      <c r="AU364" s="245" t="s">
        <v>84</v>
      </c>
      <c r="AV364" s="13" t="s">
        <v>82</v>
      </c>
      <c r="AW364" s="13" t="s">
        <v>37</v>
      </c>
      <c r="AX364" s="13" t="s">
        <v>75</v>
      </c>
      <c r="AY364" s="245" t="s">
        <v>137</v>
      </c>
    </row>
    <row r="365" s="13" customFormat="1">
      <c r="A365" s="13"/>
      <c r="B365" s="236"/>
      <c r="C365" s="237"/>
      <c r="D365" s="226" t="s">
        <v>228</v>
      </c>
      <c r="E365" s="238" t="s">
        <v>19</v>
      </c>
      <c r="F365" s="239" t="s">
        <v>1477</v>
      </c>
      <c r="G365" s="237"/>
      <c r="H365" s="238" t="s">
        <v>19</v>
      </c>
      <c r="I365" s="240"/>
      <c r="J365" s="237"/>
      <c r="K365" s="237"/>
      <c r="L365" s="241"/>
      <c r="M365" s="242"/>
      <c r="N365" s="243"/>
      <c r="O365" s="243"/>
      <c r="P365" s="243"/>
      <c r="Q365" s="243"/>
      <c r="R365" s="243"/>
      <c r="S365" s="243"/>
      <c r="T365" s="244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5" t="s">
        <v>228</v>
      </c>
      <c r="AU365" s="245" t="s">
        <v>84</v>
      </c>
      <c r="AV365" s="13" t="s">
        <v>82</v>
      </c>
      <c r="AW365" s="13" t="s">
        <v>37</v>
      </c>
      <c r="AX365" s="13" t="s">
        <v>75</v>
      </c>
      <c r="AY365" s="245" t="s">
        <v>137</v>
      </c>
    </row>
    <row r="366" s="14" customFormat="1">
      <c r="A366" s="14"/>
      <c r="B366" s="246"/>
      <c r="C366" s="247"/>
      <c r="D366" s="226" t="s">
        <v>228</v>
      </c>
      <c r="E366" s="248" t="s">
        <v>19</v>
      </c>
      <c r="F366" s="249" t="s">
        <v>1478</v>
      </c>
      <c r="G366" s="247"/>
      <c r="H366" s="250">
        <v>16.34</v>
      </c>
      <c r="I366" s="251"/>
      <c r="J366" s="247"/>
      <c r="K366" s="247"/>
      <c r="L366" s="252"/>
      <c r="M366" s="253"/>
      <c r="N366" s="254"/>
      <c r="O366" s="254"/>
      <c r="P366" s="254"/>
      <c r="Q366" s="254"/>
      <c r="R366" s="254"/>
      <c r="S366" s="254"/>
      <c r="T366" s="25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6" t="s">
        <v>228</v>
      </c>
      <c r="AU366" s="256" t="s">
        <v>84</v>
      </c>
      <c r="AV366" s="14" t="s">
        <v>84</v>
      </c>
      <c r="AW366" s="14" t="s">
        <v>37</v>
      </c>
      <c r="AX366" s="14" t="s">
        <v>75</v>
      </c>
      <c r="AY366" s="256" t="s">
        <v>137</v>
      </c>
    </row>
    <row r="367" s="13" customFormat="1">
      <c r="A367" s="13"/>
      <c r="B367" s="236"/>
      <c r="C367" s="237"/>
      <c r="D367" s="226" t="s">
        <v>228</v>
      </c>
      <c r="E367" s="238" t="s">
        <v>19</v>
      </c>
      <c r="F367" s="239" t="s">
        <v>1804</v>
      </c>
      <c r="G367" s="237"/>
      <c r="H367" s="238" t="s">
        <v>19</v>
      </c>
      <c r="I367" s="240"/>
      <c r="J367" s="237"/>
      <c r="K367" s="237"/>
      <c r="L367" s="241"/>
      <c r="M367" s="242"/>
      <c r="N367" s="243"/>
      <c r="O367" s="243"/>
      <c r="P367" s="243"/>
      <c r="Q367" s="243"/>
      <c r="R367" s="243"/>
      <c r="S367" s="243"/>
      <c r="T367" s="244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5" t="s">
        <v>228</v>
      </c>
      <c r="AU367" s="245" t="s">
        <v>84</v>
      </c>
      <c r="AV367" s="13" t="s">
        <v>82</v>
      </c>
      <c r="AW367" s="13" t="s">
        <v>37</v>
      </c>
      <c r="AX367" s="13" t="s">
        <v>75</v>
      </c>
      <c r="AY367" s="245" t="s">
        <v>137</v>
      </c>
    </row>
    <row r="368" s="14" customFormat="1">
      <c r="A368" s="14"/>
      <c r="B368" s="246"/>
      <c r="C368" s="247"/>
      <c r="D368" s="226" t="s">
        <v>228</v>
      </c>
      <c r="E368" s="248" t="s">
        <v>19</v>
      </c>
      <c r="F368" s="249" t="s">
        <v>1929</v>
      </c>
      <c r="G368" s="247"/>
      <c r="H368" s="250">
        <v>70.170000000000002</v>
      </c>
      <c r="I368" s="251"/>
      <c r="J368" s="247"/>
      <c r="K368" s="247"/>
      <c r="L368" s="252"/>
      <c r="M368" s="253"/>
      <c r="N368" s="254"/>
      <c r="O368" s="254"/>
      <c r="P368" s="254"/>
      <c r="Q368" s="254"/>
      <c r="R368" s="254"/>
      <c r="S368" s="254"/>
      <c r="T368" s="255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6" t="s">
        <v>228</v>
      </c>
      <c r="AU368" s="256" t="s">
        <v>84</v>
      </c>
      <c r="AV368" s="14" t="s">
        <v>84</v>
      </c>
      <c r="AW368" s="14" t="s">
        <v>37</v>
      </c>
      <c r="AX368" s="14" t="s">
        <v>75</v>
      </c>
      <c r="AY368" s="256" t="s">
        <v>137</v>
      </c>
    </row>
    <row r="369" s="13" customFormat="1">
      <c r="A369" s="13"/>
      <c r="B369" s="236"/>
      <c r="C369" s="237"/>
      <c r="D369" s="226" t="s">
        <v>228</v>
      </c>
      <c r="E369" s="238" t="s">
        <v>19</v>
      </c>
      <c r="F369" s="239" t="s">
        <v>1930</v>
      </c>
      <c r="G369" s="237"/>
      <c r="H369" s="238" t="s">
        <v>19</v>
      </c>
      <c r="I369" s="240"/>
      <c r="J369" s="237"/>
      <c r="K369" s="237"/>
      <c r="L369" s="241"/>
      <c r="M369" s="242"/>
      <c r="N369" s="243"/>
      <c r="O369" s="243"/>
      <c r="P369" s="243"/>
      <c r="Q369" s="243"/>
      <c r="R369" s="243"/>
      <c r="S369" s="243"/>
      <c r="T369" s="244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5" t="s">
        <v>228</v>
      </c>
      <c r="AU369" s="245" t="s">
        <v>84</v>
      </c>
      <c r="AV369" s="13" t="s">
        <v>82</v>
      </c>
      <c r="AW369" s="13" t="s">
        <v>37</v>
      </c>
      <c r="AX369" s="13" t="s">
        <v>75</v>
      </c>
      <c r="AY369" s="245" t="s">
        <v>137</v>
      </c>
    </row>
    <row r="370" s="14" customFormat="1">
      <c r="A370" s="14"/>
      <c r="B370" s="246"/>
      <c r="C370" s="247"/>
      <c r="D370" s="226" t="s">
        <v>228</v>
      </c>
      <c r="E370" s="248" t="s">
        <v>19</v>
      </c>
      <c r="F370" s="249" t="s">
        <v>1931</v>
      </c>
      <c r="G370" s="247"/>
      <c r="H370" s="250">
        <v>18.289999999999999</v>
      </c>
      <c r="I370" s="251"/>
      <c r="J370" s="247"/>
      <c r="K370" s="247"/>
      <c r="L370" s="252"/>
      <c r="M370" s="253"/>
      <c r="N370" s="254"/>
      <c r="O370" s="254"/>
      <c r="P370" s="254"/>
      <c r="Q370" s="254"/>
      <c r="R370" s="254"/>
      <c r="S370" s="254"/>
      <c r="T370" s="255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6" t="s">
        <v>228</v>
      </c>
      <c r="AU370" s="256" t="s">
        <v>84</v>
      </c>
      <c r="AV370" s="14" t="s">
        <v>84</v>
      </c>
      <c r="AW370" s="14" t="s">
        <v>37</v>
      </c>
      <c r="AX370" s="14" t="s">
        <v>75</v>
      </c>
      <c r="AY370" s="256" t="s">
        <v>137</v>
      </c>
    </row>
    <row r="371" s="16" customFormat="1">
      <c r="A371" s="16"/>
      <c r="B371" s="280"/>
      <c r="C371" s="281"/>
      <c r="D371" s="226" t="s">
        <v>228</v>
      </c>
      <c r="E371" s="282" t="s">
        <v>19</v>
      </c>
      <c r="F371" s="283" t="s">
        <v>1309</v>
      </c>
      <c r="G371" s="281"/>
      <c r="H371" s="284">
        <v>104.8</v>
      </c>
      <c r="I371" s="285"/>
      <c r="J371" s="281"/>
      <c r="K371" s="281"/>
      <c r="L371" s="286"/>
      <c r="M371" s="287"/>
      <c r="N371" s="288"/>
      <c r="O371" s="288"/>
      <c r="P371" s="288"/>
      <c r="Q371" s="288"/>
      <c r="R371" s="288"/>
      <c r="S371" s="288"/>
      <c r="T371" s="289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T371" s="290" t="s">
        <v>228</v>
      </c>
      <c r="AU371" s="290" t="s">
        <v>84</v>
      </c>
      <c r="AV371" s="16" t="s">
        <v>151</v>
      </c>
      <c r="AW371" s="16" t="s">
        <v>37</v>
      </c>
      <c r="AX371" s="16" t="s">
        <v>75</v>
      </c>
      <c r="AY371" s="290" t="s">
        <v>137</v>
      </c>
    </row>
    <row r="372" s="13" customFormat="1">
      <c r="A372" s="13"/>
      <c r="B372" s="236"/>
      <c r="C372" s="237"/>
      <c r="D372" s="226" t="s">
        <v>228</v>
      </c>
      <c r="E372" s="238" t="s">
        <v>19</v>
      </c>
      <c r="F372" s="239" t="s">
        <v>1488</v>
      </c>
      <c r="G372" s="237"/>
      <c r="H372" s="238" t="s">
        <v>19</v>
      </c>
      <c r="I372" s="240"/>
      <c r="J372" s="237"/>
      <c r="K372" s="237"/>
      <c r="L372" s="241"/>
      <c r="M372" s="242"/>
      <c r="N372" s="243"/>
      <c r="O372" s="243"/>
      <c r="P372" s="243"/>
      <c r="Q372" s="243"/>
      <c r="R372" s="243"/>
      <c r="S372" s="243"/>
      <c r="T372" s="244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5" t="s">
        <v>228</v>
      </c>
      <c r="AU372" s="245" t="s">
        <v>84</v>
      </c>
      <c r="AV372" s="13" t="s">
        <v>82</v>
      </c>
      <c r="AW372" s="13" t="s">
        <v>37</v>
      </c>
      <c r="AX372" s="13" t="s">
        <v>75</v>
      </c>
      <c r="AY372" s="245" t="s">
        <v>137</v>
      </c>
    </row>
    <row r="373" s="13" customFormat="1">
      <c r="A373" s="13"/>
      <c r="B373" s="236"/>
      <c r="C373" s="237"/>
      <c r="D373" s="226" t="s">
        <v>228</v>
      </c>
      <c r="E373" s="238" t="s">
        <v>19</v>
      </c>
      <c r="F373" s="239" t="s">
        <v>1489</v>
      </c>
      <c r="G373" s="237"/>
      <c r="H373" s="238" t="s">
        <v>19</v>
      </c>
      <c r="I373" s="240"/>
      <c r="J373" s="237"/>
      <c r="K373" s="237"/>
      <c r="L373" s="241"/>
      <c r="M373" s="242"/>
      <c r="N373" s="243"/>
      <c r="O373" s="243"/>
      <c r="P373" s="243"/>
      <c r="Q373" s="243"/>
      <c r="R373" s="243"/>
      <c r="S373" s="243"/>
      <c r="T373" s="244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5" t="s">
        <v>228</v>
      </c>
      <c r="AU373" s="245" t="s">
        <v>84</v>
      </c>
      <c r="AV373" s="13" t="s">
        <v>82</v>
      </c>
      <c r="AW373" s="13" t="s">
        <v>37</v>
      </c>
      <c r="AX373" s="13" t="s">
        <v>75</v>
      </c>
      <c r="AY373" s="245" t="s">
        <v>137</v>
      </c>
    </row>
    <row r="374" s="14" customFormat="1">
      <c r="A374" s="14"/>
      <c r="B374" s="246"/>
      <c r="C374" s="247"/>
      <c r="D374" s="226" t="s">
        <v>228</v>
      </c>
      <c r="E374" s="248" t="s">
        <v>19</v>
      </c>
      <c r="F374" s="249" t="s">
        <v>1490</v>
      </c>
      <c r="G374" s="247"/>
      <c r="H374" s="250">
        <v>65.590000000000003</v>
      </c>
      <c r="I374" s="251"/>
      <c r="J374" s="247"/>
      <c r="K374" s="247"/>
      <c r="L374" s="252"/>
      <c r="M374" s="253"/>
      <c r="N374" s="254"/>
      <c r="O374" s="254"/>
      <c r="P374" s="254"/>
      <c r="Q374" s="254"/>
      <c r="R374" s="254"/>
      <c r="S374" s="254"/>
      <c r="T374" s="255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6" t="s">
        <v>228</v>
      </c>
      <c r="AU374" s="256" t="s">
        <v>84</v>
      </c>
      <c r="AV374" s="14" t="s">
        <v>84</v>
      </c>
      <c r="AW374" s="14" t="s">
        <v>37</v>
      </c>
      <c r="AX374" s="14" t="s">
        <v>75</v>
      </c>
      <c r="AY374" s="256" t="s">
        <v>137</v>
      </c>
    </row>
    <row r="375" s="16" customFormat="1">
      <c r="A375" s="16"/>
      <c r="B375" s="280"/>
      <c r="C375" s="281"/>
      <c r="D375" s="226" t="s">
        <v>228</v>
      </c>
      <c r="E375" s="282" t="s">
        <v>19</v>
      </c>
      <c r="F375" s="283" t="s">
        <v>1309</v>
      </c>
      <c r="G375" s="281"/>
      <c r="H375" s="284">
        <v>65.590000000000003</v>
      </c>
      <c r="I375" s="285"/>
      <c r="J375" s="281"/>
      <c r="K375" s="281"/>
      <c r="L375" s="286"/>
      <c r="M375" s="287"/>
      <c r="N375" s="288"/>
      <c r="O375" s="288"/>
      <c r="P375" s="288"/>
      <c r="Q375" s="288"/>
      <c r="R375" s="288"/>
      <c r="S375" s="288"/>
      <c r="T375" s="289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90" t="s">
        <v>228</v>
      </c>
      <c r="AU375" s="290" t="s">
        <v>84</v>
      </c>
      <c r="AV375" s="16" t="s">
        <v>151</v>
      </c>
      <c r="AW375" s="16" t="s">
        <v>37</v>
      </c>
      <c r="AX375" s="16" t="s">
        <v>75</v>
      </c>
      <c r="AY375" s="290" t="s">
        <v>137</v>
      </c>
    </row>
    <row r="376" s="15" customFormat="1">
      <c r="A376" s="15"/>
      <c r="B376" s="257"/>
      <c r="C376" s="258"/>
      <c r="D376" s="226" t="s">
        <v>228</v>
      </c>
      <c r="E376" s="259" t="s">
        <v>19</v>
      </c>
      <c r="F376" s="260" t="s">
        <v>237</v>
      </c>
      <c r="G376" s="258"/>
      <c r="H376" s="261">
        <v>170.38999999999999</v>
      </c>
      <c r="I376" s="262"/>
      <c r="J376" s="258"/>
      <c r="K376" s="258"/>
      <c r="L376" s="263"/>
      <c r="M376" s="264"/>
      <c r="N376" s="265"/>
      <c r="O376" s="265"/>
      <c r="P376" s="265"/>
      <c r="Q376" s="265"/>
      <c r="R376" s="265"/>
      <c r="S376" s="265"/>
      <c r="T376" s="266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7" t="s">
        <v>228</v>
      </c>
      <c r="AU376" s="267" t="s">
        <v>84</v>
      </c>
      <c r="AV376" s="15" t="s">
        <v>155</v>
      </c>
      <c r="AW376" s="15" t="s">
        <v>37</v>
      </c>
      <c r="AX376" s="15" t="s">
        <v>82</v>
      </c>
      <c r="AY376" s="267" t="s">
        <v>137</v>
      </c>
    </row>
    <row r="377" s="2" customFormat="1" ht="24.15" customHeight="1">
      <c r="A377" s="39"/>
      <c r="B377" s="40"/>
      <c r="C377" s="270" t="s">
        <v>480</v>
      </c>
      <c r="D377" s="270" t="s">
        <v>286</v>
      </c>
      <c r="E377" s="271" t="s">
        <v>1460</v>
      </c>
      <c r="F377" s="272" t="s">
        <v>1461</v>
      </c>
      <c r="G377" s="273" t="s">
        <v>1244</v>
      </c>
      <c r="H377" s="274">
        <v>178.91</v>
      </c>
      <c r="I377" s="275"/>
      <c r="J377" s="276">
        <f>ROUND(I377*H377,2)</f>
        <v>0</v>
      </c>
      <c r="K377" s="272" t="s">
        <v>282</v>
      </c>
      <c r="L377" s="277"/>
      <c r="M377" s="278" t="s">
        <v>19</v>
      </c>
      <c r="N377" s="279" t="s">
        <v>46</v>
      </c>
      <c r="O377" s="85"/>
      <c r="P377" s="222">
        <f>O377*H377</f>
        <v>0</v>
      </c>
      <c r="Q377" s="222">
        <v>0.0040000000000000001</v>
      </c>
      <c r="R377" s="222">
        <f>Q377*H377</f>
        <v>0.71564000000000005</v>
      </c>
      <c r="S377" s="222">
        <v>0</v>
      </c>
      <c r="T377" s="223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24" t="s">
        <v>289</v>
      </c>
      <c r="AT377" s="224" t="s">
        <v>286</v>
      </c>
      <c r="AU377" s="224" t="s">
        <v>84</v>
      </c>
      <c r="AY377" s="18" t="s">
        <v>137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8" t="s">
        <v>82</v>
      </c>
      <c r="BK377" s="225">
        <f>ROUND(I377*H377,2)</f>
        <v>0</v>
      </c>
      <c r="BL377" s="18" t="s">
        <v>189</v>
      </c>
      <c r="BM377" s="224" t="s">
        <v>1932</v>
      </c>
    </row>
    <row r="378" s="14" customFormat="1">
      <c r="A378" s="14"/>
      <c r="B378" s="246"/>
      <c r="C378" s="247"/>
      <c r="D378" s="226" t="s">
        <v>228</v>
      </c>
      <c r="E378" s="248" t="s">
        <v>19</v>
      </c>
      <c r="F378" s="249" t="s">
        <v>1933</v>
      </c>
      <c r="G378" s="247"/>
      <c r="H378" s="250">
        <v>178.91</v>
      </c>
      <c r="I378" s="251"/>
      <c r="J378" s="247"/>
      <c r="K378" s="247"/>
      <c r="L378" s="252"/>
      <c r="M378" s="253"/>
      <c r="N378" s="254"/>
      <c r="O378" s="254"/>
      <c r="P378" s="254"/>
      <c r="Q378" s="254"/>
      <c r="R378" s="254"/>
      <c r="S378" s="254"/>
      <c r="T378" s="255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6" t="s">
        <v>228</v>
      </c>
      <c r="AU378" s="256" t="s">
        <v>84</v>
      </c>
      <c r="AV378" s="14" t="s">
        <v>84</v>
      </c>
      <c r="AW378" s="14" t="s">
        <v>37</v>
      </c>
      <c r="AX378" s="14" t="s">
        <v>75</v>
      </c>
      <c r="AY378" s="256" t="s">
        <v>137</v>
      </c>
    </row>
    <row r="379" s="15" customFormat="1">
      <c r="A379" s="15"/>
      <c r="B379" s="257"/>
      <c r="C379" s="258"/>
      <c r="D379" s="226" t="s">
        <v>228</v>
      </c>
      <c r="E379" s="259" t="s">
        <v>19</v>
      </c>
      <c r="F379" s="260" t="s">
        <v>237</v>
      </c>
      <c r="G379" s="258"/>
      <c r="H379" s="261">
        <v>178.91</v>
      </c>
      <c r="I379" s="262"/>
      <c r="J379" s="258"/>
      <c r="K379" s="258"/>
      <c r="L379" s="263"/>
      <c r="M379" s="264"/>
      <c r="N379" s="265"/>
      <c r="O379" s="265"/>
      <c r="P379" s="265"/>
      <c r="Q379" s="265"/>
      <c r="R379" s="265"/>
      <c r="S379" s="265"/>
      <c r="T379" s="266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67" t="s">
        <v>228</v>
      </c>
      <c r="AU379" s="267" t="s">
        <v>84</v>
      </c>
      <c r="AV379" s="15" t="s">
        <v>155</v>
      </c>
      <c r="AW379" s="15" t="s">
        <v>37</v>
      </c>
      <c r="AX379" s="15" t="s">
        <v>82</v>
      </c>
      <c r="AY379" s="267" t="s">
        <v>137</v>
      </c>
    </row>
    <row r="380" s="2" customFormat="1" ht="78" customHeight="1">
      <c r="A380" s="39"/>
      <c r="B380" s="40"/>
      <c r="C380" s="213" t="s">
        <v>486</v>
      </c>
      <c r="D380" s="213" t="s">
        <v>140</v>
      </c>
      <c r="E380" s="214" t="s">
        <v>1464</v>
      </c>
      <c r="F380" s="215" t="s">
        <v>1465</v>
      </c>
      <c r="G380" s="216" t="s">
        <v>1215</v>
      </c>
      <c r="H380" s="217">
        <v>4.5460000000000003</v>
      </c>
      <c r="I380" s="218"/>
      <c r="J380" s="219">
        <f>ROUND(I380*H380,2)</f>
        <v>0</v>
      </c>
      <c r="K380" s="215" t="s">
        <v>282</v>
      </c>
      <c r="L380" s="45"/>
      <c r="M380" s="220" t="s">
        <v>19</v>
      </c>
      <c r="N380" s="221" t="s">
        <v>46</v>
      </c>
      <c r="O380" s="85"/>
      <c r="P380" s="222">
        <f>O380*H380</f>
        <v>0</v>
      </c>
      <c r="Q380" s="222">
        <v>0</v>
      </c>
      <c r="R380" s="222">
        <f>Q380*H380</f>
        <v>0</v>
      </c>
      <c r="S380" s="222">
        <v>0</v>
      </c>
      <c r="T380" s="223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24" t="s">
        <v>155</v>
      </c>
      <c r="AT380" s="224" t="s">
        <v>140</v>
      </c>
      <c r="AU380" s="224" t="s">
        <v>84</v>
      </c>
      <c r="AY380" s="18" t="s">
        <v>137</v>
      </c>
      <c r="BE380" s="225">
        <f>IF(N380="základní",J380,0)</f>
        <v>0</v>
      </c>
      <c r="BF380" s="225">
        <f>IF(N380="snížená",J380,0)</f>
        <v>0</v>
      </c>
      <c r="BG380" s="225">
        <f>IF(N380="zákl. přenesená",J380,0)</f>
        <v>0</v>
      </c>
      <c r="BH380" s="225">
        <f>IF(N380="sníž. přenesená",J380,0)</f>
        <v>0</v>
      </c>
      <c r="BI380" s="225">
        <f>IF(N380="nulová",J380,0)</f>
        <v>0</v>
      </c>
      <c r="BJ380" s="18" t="s">
        <v>82</v>
      </c>
      <c r="BK380" s="225">
        <f>ROUND(I380*H380,2)</f>
        <v>0</v>
      </c>
      <c r="BL380" s="18" t="s">
        <v>155</v>
      </c>
      <c r="BM380" s="224" t="s">
        <v>1934</v>
      </c>
    </row>
    <row r="381" s="2" customFormat="1">
      <c r="A381" s="39"/>
      <c r="B381" s="40"/>
      <c r="C381" s="41"/>
      <c r="D381" s="268" t="s">
        <v>284</v>
      </c>
      <c r="E381" s="41"/>
      <c r="F381" s="269" t="s">
        <v>1467</v>
      </c>
      <c r="G381" s="41"/>
      <c r="H381" s="41"/>
      <c r="I381" s="228"/>
      <c r="J381" s="41"/>
      <c r="K381" s="41"/>
      <c r="L381" s="45"/>
      <c r="M381" s="229"/>
      <c r="N381" s="230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284</v>
      </c>
      <c r="AU381" s="18" t="s">
        <v>84</v>
      </c>
    </row>
    <row r="382" s="12" customFormat="1" ht="22.8" customHeight="1">
      <c r="A382" s="12"/>
      <c r="B382" s="197"/>
      <c r="C382" s="198"/>
      <c r="D382" s="199" t="s">
        <v>74</v>
      </c>
      <c r="E382" s="211" t="s">
        <v>1468</v>
      </c>
      <c r="F382" s="211" t="s">
        <v>1469</v>
      </c>
      <c r="G382" s="198"/>
      <c r="H382" s="198"/>
      <c r="I382" s="201"/>
      <c r="J382" s="212">
        <f>BK382</f>
        <v>0</v>
      </c>
      <c r="K382" s="198"/>
      <c r="L382" s="203"/>
      <c r="M382" s="204"/>
      <c r="N382" s="205"/>
      <c r="O382" s="205"/>
      <c r="P382" s="206">
        <f>SUM(P383:P412)</f>
        <v>0</v>
      </c>
      <c r="Q382" s="205"/>
      <c r="R382" s="206">
        <f>SUM(R383:R412)</f>
        <v>0</v>
      </c>
      <c r="S382" s="205"/>
      <c r="T382" s="207">
        <f>SUM(T383:T412)</f>
        <v>1.8939840000000001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8" t="s">
        <v>84</v>
      </c>
      <c r="AT382" s="209" t="s">
        <v>74</v>
      </c>
      <c r="AU382" s="209" t="s">
        <v>82</v>
      </c>
      <c r="AY382" s="208" t="s">
        <v>137</v>
      </c>
      <c r="BK382" s="210">
        <f>SUM(BK383:BK412)</f>
        <v>0</v>
      </c>
    </row>
    <row r="383" s="2" customFormat="1" ht="16.5" customHeight="1">
      <c r="A383" s="39"/>
      <c r="B383" s="40"/>
      <c r="C383" s="213" t="s">
        <v>493</v>
      </c>
      <c r="D383" s="213" t="s">
        <v>140</v>
      </c>
      <c r="E383" s="214" t="s">
        <v>1470</v>
      </c>
      <c r="F383" s="215" t="s">
        <v>1471</v>
      </c>
      <c r="G383" s="216" t="s">
        <v>1244</v>
      </c>
      <c r="H383" s="217">
        <v>315.66399999999999</v>
      </c>
      <c r="I383" s="218"/>
      <c r="J383" s="219">
        <f>ROUND(I383*H383,2)</f>
        <v>0</v>
      </c>
      <c r="K383" s="215" t="s">
        <v>282</v>
      </c>
      <c r="L383" s="45"/>
      <c r="M383" s="220" t="s">
        <v>19</v>
      </c>
      <c r="N383" s="221" t="s">
        <v>46</v>
      </c>
      <c r="O383" s="85"/>
      <c r="P383" s="222">
        <f>O383*H383</f>
        <v>0</v>
      </c>
      <c r="Q383" s="222">
        <v>0</v>
      </c>
      <c r="R383" s="222">
        <f>Q383*H383</f>
        <v>0</v>
      </c>
      <c r="S383" s="222">
        <v>0.0040000000000000001</v>
      </c>
      <c r="T383" s="223">
        <f>S383*H383</f>
        <v>1.262656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24" t="s">
        <v>189</v>
      </c>
      <c r="AT383" s="224" t="s">
        <v>140</v>
      </c>
      <c r="AU383" s="224" t="s">
        <v>84</v>
      </c>
      <c r="AY383" s="18" t="s">
        <v>137</v>
      </c>
      <c r="BE383" s="225">
        <f>IF(N383="základní",J383,0)</f>
        <v>0</v>
      </c>
      <c r="BF383" s="225">
        <f>IF(N383="snížená",J383,0)</f>
        <v>0</v>
      </c>
      <c r="BG383" s="225">
        <f>IF(N383="zákl. přenesená",J383,0)</f>
        <v>0</v>
      </c>
      <c r="BH383" s="225">
        <f>IF(N383="sníž. přenesená",J383,0)</f>
        <v>0</v>
      </c>
      <c r="BI383" s="225">
        <f>IF(N383="nulová",J383,0)</f>
        <v>0</v>
      </c>
      <c r="BJ383" s="18" t="s">
        <v>82</v>
      </c>
      <c r="BK383" s="225">
        <f>ROUND(I383*H383,2)</f>
        <v>0</v>
      </c>
      <c r="BL383" s="18" t="s">
        <v>189</v>
      </c>
      <c r="BM383" s="224" t="s">
        <v>1935</v>
      </c>
    </row>
    <row r="384" s="2" customFormat="1">
      <c r="A384" s="39"/>
      <c r="B384" s="40"/>
      <c r="C384" s="41"/>
      <c r="D384" s="268" t="s">
        <v>284</v>
      </c>
      <c r="E384" s="41"/>
      <c r="F384" s="269" t="s">
        <v>1473</v>
      </c>
      <c r="G384" s="41"/>
      <c r="H384" s="41"/>
      <c r="I384" s="228"/>
      <c r="J384" s="41"/>
      <c r="K384" s="41"/>
      <c r="L384" s="45"/>
      <c r="M384" s="229"/>
      <c r="N384" s="230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284</v>
      </c>
      <c r="AU384" s="18" t="s">
        <v>84</v>
      </c>
    </row>
    <row r="385" s="13" customFormat="1">
      <c r="A385" s="13"/>
      <c r="B385" s="236"/>
      <c r="C385" s="237"/>
      <c r="D385" s="226" t="s">
        <v>228</v>
      </c>
      <c r="E385" s="238" t="s">
        <v>19</v>
      </c>
      <c r="F385" s="239" t="s">
        <v>1474</v>
      </c>
      <c r="G385" s="237"/>
      <c r="H385" s="238" t="s">
        <v>19</v>
      </c>
      <c r="I385" s="240"/>
      <c r="J385" s="237"/>
      <c r="K385" s="237"/>
      <c r="L385" s="241"/>
      <c r="M385" s="242"/>
      <c r="N385" s="243"/>
      <c r="O385" s="243"/>
      <c r="P385" s="243"/>
      <c r="Q385" s="243"/>
      <c r="R385" s="243"/>
      <c r="S385" s="243"/>
      <c r="T385" s="24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5" t="s">
        <v>228</v>
      </c>
      <c r="AU385" s="245" t="s">
        <v>84</v>
      </c>
      <c r="AV385" s="13" t="s">
        <v>82</v>
      </c>
      <c r="AW385" s="13" t="s">
        <v>37</v>
      </c>
      <c r="AX385" s="13" t="s">
        <v>75</v>
      </c>
      <c r="AY385" s="245" t="s">
        <v>137</v>
      </c>
    </row>
    <row r="386" s="13" customFormat="1">
      <c r="A386" s="13"/>
      <c r="B386" s="236"/>
      <c r="C386" s="237"/>
      <c r="D386" s="226" t="s">
        <v>228</v>
      </c>
      <c r="E386" s="238" t="s">
        <v>19</v>
      </c>
      <c r="F386" s="239" t="s">
        <v>1475</v>
      </c>
      <c r="G386" s="237"/>
      <c r="H386" s="238" t="s">
        <v>19</v>
      </c>
      <c r="I386" s="240"/>
      <c r="J386" s="237"/>
      <c r="K386" s="237"/>
      <c r="L386" s="241"/>
      <c r="M386" s="242"/>
      <c r="N386" s="243"/>
      <c r="O386" s="243"/>
      <c r="P386" s="243"/>
      <c r="Q386" s="243"/>
      <c r="R386" s="243"/>
      <c r="S386" s="243"/>
      <c r="T386" s="244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5" t="s">
        <v>228</v>
      </c>
      <c r="AU386" s="245" t="s">
        <v>84</v>
      </c>
      <c r="AV386" s="13" t="s">
        <v>82</v>
      </c>
      <c r="AW386" s="13" t="s">
        <v>37</v>
      </c>
      <c r="AX386" s="13" t="s">
        <v>75</v>
      </c>
      <c r="AY386" s="245" t="s">
        <v>137</v>
      </c>
    </row>
    <row r="387" s="14" customFormat="1">
      <c r="A387" s="14"/>
      <c r="B387" s="246"/>
      <c r="C387" s="247"/>
      <c r="D387" s="226" t="s">
        <v>228</v>
      </c>
      <c r="E387" s="248" t="s">
        <v>19</v>
      </c>
      <c r="F387" s="249" t="s">
        <v>1476</v>
      </c>
      <c r="G387" s="247"/>
      <c r="H387" s="250">
        <v>58.119999999999997</v>
      </c>
      <c r="I387" s="251"/>
      <c r="J387" s="247"/>
      <c r="K387" s="247"/>
      <c r="L387" s="252"/>
      <c r="M387" s="253"/>
      <c r="N387" s="254"/>
      <c r="O387" s="254"/>
      <c r="P387" s="254"/>
      <c r="Q387" s="254"/>
      <c r="R387" s="254"/>
      <c r="S387" s="254"/>
      <c r="T387" s="255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56" t="s">
        <v>228</v>
      </c>
      <c r="AU387" s="256" t="s">
        <v>84</v>
      </c>
      <c r="AV387" s="14" t="s">
        <v>84</v>
      </c>
      <c r="AW387" s="14" t="s">
        <v>37</v>
      </c>
      <c r="AX387" s="14" t="s">
        <v>75</v>
      </c>
      <c r="AY387" s="256" t="s">
        <v>137</v>
      </c>
    </row>
    <row r="388" s="13" customFormat="1">
      <c r="A388" s="13"/>
      <c r="B388" s="236"/>
      <c r="C388" s="237"/>
      <c r="D388" s="226" t="s">
        <v>228</v>
      </c>
      <c r="E388" s="238" t="s">
        <v>19</v>
      </c>
      <c r="F388" s="239" t="s">
        <v>1477</v>
      </c>
      <c r="G388" s="237"/>
      <c r="H388" s="238" t="s">
        <v>19</v>
      </c>
      <c r="I388" s="240"/>
      <c r="J388" s="237"/>
      <c r="K388" s="237"/>
      <c r="L388" s="241"/>
      <c r="M388" s="242"/>
      <c r="N388" s="243"/>
      <c r="O388" s="243"/>
      <c r="P388" s="243"/>
      <c r="Q388" s="243"/>
      <c r="R388" s="243"/>
      <c r="S388" s="243"/>
      <c r="T388" s="244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5" t="s">
        <v>228</v>
      </c>
      <c r="AU388" s="245" t="s">
        <v>84</v>
      </c>
      <c r="AV388" s="13" t="s">
        <v>82</v>
      </c>
      <c r="AW388" s="13" t="s">
        <v>37</v>
      </c>
      <c r="AX388" s="13" t="s">
        <v>75</v>
      </c>
      <c r="AY388" s="245" t="s">
        <v>137</v>
      </c>
    </row>
    <row r="389" s="14" customFormat="1">
      <c r="A389" s="14"/>
      <c r="B389" s="246"/>
      <c r="C389" s="247"/>
      <c r="D389" s="226" t="s">
        <v>228</v>
      </c>
      <c r="E389" s="248" t="s">
        <v>19</v>
      </c>
      <c r="F389" s="249" t="s">
        <v>1478</v>
      </c>
      <c r="G389" s="247"/>
      <c r="H389" s="250">
        <v>16.34</v>
      </c>
      <c r="I389" s="251"/>
      <c r="J389" s="247"/>
      <c r="K389" s="247"/>
      <c r="L389" s="252"/>
      <c r="M389" s="253"/>
      <c r="N389" s="254"/>
      <c r="O389" s="254"/>
      <c r="P389" s="254"/>
      <c r="Q389" s="254"/>
      <c r="R389" s="254"/>
      <c r="S389" s="254"/>
      <c r="T389" s="255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6" t="s">
        <v>228</v>
      </c>
      <c r="AU389" s="256" t="s">
        <v>84</v>
      </c>
      <c r="AV389" s="14" t="s">
        <v>84</v>
      </c>
      <c r="AW389" s="14" t="s">
        <v>37</v>
      </c>
      <c r="AX389" s="14" t="s">
        <v>75</v>
      </c>
      <c r="AY389" s="256" t="s">
        <v>137</v>
      </c>
    </row>
    <row r="390" s="13" customFormat="1">
      <c r="A390" s="13"/>
      <c r="B390" s="236"/>
      <c r="C390" s="237"/>
      <c r="D390" s="226" t="s">
        <v>228</v>
      </c>
      <c r="E390" s="238" t="s">
        <v>19</v>
      </c>
      <c r="F390" s="239" t="s">
        <v>1479</v>
      </c>
      <c r="G390" s="237"/>
      <c r="H390" s="238" t="s">
        <v>19</v>
      </c>
      <c r="I390" s="240"/>
      <c r="J390" s="237"/>
      <c r="K390" s="237"/>
      <c r="L390" s="241"/>
      <c r="M390" s="242"/>
      <c r="N390" s="243"/>
      <c r="O390" s="243"/>
      <c r="P390" s="243"/>
      <c r="Q390" s="243"/>
      <c r="R390" s="243"/>
      <c r="S390" s="243"/>
      <c r="T390" s="24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5" t="s">
        <v>228</v>
      </c>
      <c r="AU390" s="245" t="s">
        <v>84</v>
      </c>
      <c r="AV390" s="13" t="s">
        <v>82</v>
      </c>
      <c r="AW390" s="13" t="s">
        <v>37</v>
      </c>
      <c r="AX390" s="13" t="s">
        <v>75</v>
      </c>
      <c r="AY390" s="245" t="s">
        <v>137</v>
      </c>
    </row>
    <row r="391" s="14" customFormat="1">
      <c r="A391" s="14"/>
      <c r="B391" s="246"/>
      <c r="C391" s="247"/>
      <c r="D391" s="226" t="s">
        <v>228</v>
      </c>
      <c r="E391" s="248" t="s">
        <v>19</v>
      </c>
      <c r="F391" s="249" t="s">
        <v>1936</v>
      </c>
      <c r="G391" s="247"/>
      <c r="H391" s="250">
        <v>18.015999999999998</v>
      </c>
      <c r="I391" s="251"/>
      <c r="J391" s="247"/>
      <c r="K391" s="247"/>
      <c r="L391" s="252"/>
      <c r="M391" s="253"/>
      <c r="N391" s="254"/>
      <c r="O391" s="254"/>
      <c r="P391" s="254"/>
      <c r="Q391" s="254"/>
      <c r="R391" s="254"/>
      <c r="S391" s="254"/>
      <c r="T391" s="255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6" t="s">
        <v>228</v>
      </c>
      <c r="AU391" s="256" t="s">
        <v>84</v>
      </c>
      <c r="AV391" s="14" t="s">
        <v>84</v>
      </c>
      <c r="AW391" s="14" t="s">
        <v>37</v>
      </c>
      <c r="AX391" s="14" t="s">
        <v>75</v>
      </c>
      <c r="AY391" s="256" t="s">
        <v>137</v>
      </c>
    </row>
    <row r="392" s="14" customFormat="1">
      <c r="A392" s="14"/>
      <c r="B392" s="246"/>
      <c r="C392" s="247"/>
      <c r="D392" s="226" t="s">
        <v>228</v>
      </c>
      <c r="E392" s="248" t="s">
        <v>19</v>
      </c>
      <c r="F392" s="249" t="s">
        <v>1937</v>
      </c>
      <c r="G392" s="247"/>
      <c r="H392" s="250">
        <v>20.978000000000002</v>
      </c>
      <c r="I392" s="251"/>
      <c r="J392" s="247"/>
      <c r="K392" s="247"/>
      <c r="L392" s="252"/>
      <c r="M392" s="253"/>
      <c r="N392" s="254"/>
      <c r="O392" s="254"/>
      <c r="P392" s="254"/>
      <c r="Q392" s="254"/>
      <c r="R392" s="254"/>
      <c r="S392" s="254"/>
      <c r="T392" s="25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6" t="s">
        <v>228</v>
      </c>
      <c r="AU392" s="256" t="s">
        <v>84</v>
      </c>
      <c r="AV392" s="14" t="s">
        <v>84</v>
      </c>
      <c r="AW392" s="14" t="s">
        <v>37</v>
      </c>
      <c r="AX392" s="14" t="s">
        <v>75</v>
      </c>
      <c r="AY392" s="256" t="s">
        <v>137</v>
      </c>
    </row>
    <row r="393" s="13" customFormat="1">
      <c r="A393" s="13"/>
      <c r="B393" s="236"/>
      <c r="C393" s="237"/>
      <c r="D393" s="226" t="s">
        <v>228</v>
      </c>
      <c r="E393" s="238" t="s">
        <v>19</v>
      </c>
      <c r="F393" s="239" t="s">
        <v>1481</v>
      </c>
      <c r="G393" s="237"/>
      <c r="H393" s="238" t="s">
        <v>19</v>
      </c>
      <c r="I393" s="240"/>
      <c r="J393" s="237"/>
      <c r="K393" s="237"/>
      <c r="L393" s="241"/>
      <c r="M393" s="242"/>
      <c r="N393" s="243"/>
      <c r="O393" s="243"/>
      <c r="P393" s="243"/>
      <c r="Q393" s="243"/>
      <c r="R393" s="243"/>
      <c r="S393" s="243"/>
      <c r="T393" s="24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5" t="s">
        <v>228</v>
      </c>
      <c r="AU393" s="245" t="s">
        <v>84</v>
      </c>
      <c r="AV393" s="13" t="s">
        <v>82</v>
      </c>
      <c r="AW393" s="13" t="s">
        <v>37</v>
      </c>
      <c r="AX393" s="13" t="s">
        <v>75</v>
      </c>
      <c r="AY393" s="245" t="s">
        <v>137</v>
      </c>
    </row>
    <row r="394" s="14" customFormat="1">
      <c r="A394" s="14"/>
      <c r="B394" s="246"/>
      <c r="C394" s="247"/>
      <c r="D394" s="226" t="s">
        <v>228</v>
      </c>
      <c r="E394" s="248" t="s">
        <v>19</v>
      </c>
      <c r="F394" s="249" t="s">
        <v>1482</v>
      </c>
      <c r="G394" s="247"/>
      <c r="H394" s="250">
        <v>12.880000000000001</v>
      </c>
      <c r="I394" s="251"/>
      <c r="J394" s="247"/>
      <c r="K394" s="247"/>
      <c r="L394" s="252"/>
      <c r="M394" s="253"/>
      <c r="N394" s="254"/>
      <c r="O394" s="254"/>
      <c r="P394" s="254"/>
      <c r="Q394" s="254"/>
      <c r="R394" s="254"/>
      <c r="S394" s="254"/>
      <c r="T394" s="255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56" t="s">
        <v>228</v>
      </c>
      <c r="AU394" s="256" t="s">
        <v>84</v>
      </c>
      <c r="AV394" s="14" t="s">
        <v>84</v>
      </c>
      <c r="AW394" s="14" t="s">
        <v>37</v>
      </c>
      <c r="AX394" s="14" t="s">
        <v>75</v>
      </c>
      <c r="AY394" s="256" t="s">
        <v>137</v>
      </c>
    </row>
    <row r="395" s="13" customFormat="1">
      <c r="A395" s="13"/>
      <c r="B395" s="236"/>
      <c r="C395" s="237"/>
      <c r="D395" s="226" t="s">
        <v>228</v>
      </c>
      <c r="E395" s="238" t="s">
        <v>19</v>
      </c>
      <c r="F395" s="239" t="s">
        <v>1483</v>
      </c>
      <c r="G395" s="237"/>
      <c r="H395" s="238" t="s">
        <v>19</v>
      </c>
      <c r="I395" s="240"/>
      <c r="J395" s="237"/>
      <c r="K395" s="237"/>
      <c r="L395" s="241"/>
      <c r="M395" s="242"/>
      <c r="N395" s="243"/>
      <c r="O395" s="243"/>
      <c r="P395" s="243"/>
      <c r="Q395" s="243"/>
      <c r="R395" s="243"/>
      <c r="S395" s="243"/>
      <c r="T395" s="244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5" t="s">
        <v>228</v>
      </c>
      <c r="AU395" s="245" t="s">
        <v>84</v>
      </c>
      <c r="AV395" s="13" t="s">
        <v>82</v>
      </c>
      <c r="AW395" s="13" t="s">
        <v>37</v>
      </c>
      <c r="AX395" s="13" t="s">
        <v>75</v>
      </c>
      <c r="AY395" s="245" t="s">
        <v>137</v>
      </c>
    </row>
    <row r="396" s="14" customFormat="1">
      <c r="A396" s="14"/>
      <c r="B396" s="246"/>
      <c r="C396" s="247"/>
      <c r="D396" s="226" t="s">
        <v>228</v>
      </c>
      <c r="E396" s="248" t="s">
        <v>19</v>
      </c>
      <c r="F396" s="249" t="s">
        <v>1484</v>
      </c>
      <c r="G396" s="247"/>
      <c r="H396" s="250">
        <v>15.57</v>
      </c>
      <c r="I396" s="251"/>
      <c r="J396" s="247"/>
      <c r="K396" s="247"/>
      <c r="L396" s="252"/>
      <c r="M396" s="253"/>
      <c r="N396" s="254"/>
      <c r="O396" s="254"/>
      <c r="P396" s="254"/>
      <c r="Q396" s="254"/>
      <c r="R396" s="254"/>
      <c r="S396" s="254"/>
      <c r="T396" s="255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6" t="s">
        <v>228</v>
      </c>
      <c r="AU396" s="256" t="s">
        <v>84</v>
      </c>
      <c r="AV396" s="14" t="s">
        <v>84</v>
      </c>
      <c r="AW396" s="14" t="s">
        <v>37</v>
      </c>
      <c r="AX396" s="14" t="s">
        <v>75</v>
      </c>
      <c r="AY396" s="256" t="s">
        <v>137</v>
      </c>
    </row>
    <row r="397" s="13" customFormat="1">
      <c r="A397" s="13"/>
      <c r="B397" s="236"/>
      <c r="C397" s="237"/>
      <c r="D397" s="226" t="s">
        <v>228</v>
      </c>
      <c r="E397" s="238" t="s">
        <v>19</v>
      </c>
      <c r="F397" s="239" t="s">
        <v>1485</v>
      </c>
      <c r="G397" s="237"/>
      <c r="H397" s="238" t="s">
        <v>19</v>
      </c>
      <c r="I397" s="240"/>
      <c r="J397" s="237"/>
      <c r="K397" s="237"/>
      <c r="L397" s="241"/>
      <c r="M397" s="242"/>
      <c r="N397" s="243"/>
      <c r="O397" s="243"/>
      <c r="P397" s="243"/>
      <c r="Q397" s="243"/>
      <c r="R397" s="243"/>
      <c r="S397" s="243"/>
      <c r="T397" s="24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5" t="s">
        <v>228</v>
      </c>
      <c r="AU397" s="245" t="s">
        <v>84</v>
      </c>
      <c r="AV397" s="13" t="s">
        <v>82</v>
      </c>
      <c r="AW397" s="13" t="s">
        <v>37</v>
      </c>
      <c r="AX397" s="13" t="s">
        <v>75</v>
      </c>
      <c r="AY397" s="245" t="s">
        <v>137</v>
      </c>
    </row>
    <row r="398" s="14" customFormat="1">
      <c r="A398" s="14"/>
      <c r="B398" s="246"/>
      <c r="C398" s="247"/>
      <c r="D398" s="226" t="s">
        <v>228</v>
      </c>
      <c r="E398" s="248" t="s">
        <v>19</v>
      </c>
      <c r="F398" s="249" t="s">
        <v>1486</v>
      </c>
      <c r="G398" s="247"/>
      <c r="H398" s="250">
        <v>12.710000000000001</v>
      </c>
      <c r="I398" s="251"/>
      <c r="J398" s="247"/>
      <c r="K398" s="247"/>
      <c r="L398" s="252"/>
      <c r="M398" s="253"/>
      <c r="N398" s="254"/>
      <c r="O398" s="254"/>
      <c r="P398" s="254"/>
      <c r="Q398" s="254"/>
      <c r="R398" s="254"/>
      <c r="S398" s="254"/>
      <c r="T398" s="25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6" t="s">
        <v>228</v>
      </c>
      <c r="AU398" s="256" t="s">
        <v>84</v>
      </c>
      <c r="AV398" s="14" t="s">
        <v>84</v>
      </c>
      <c r="AW398" s="14" t="s">
        <v>37</v>
      </c>
      <c r="AX398" s="14" t="s">
        <v>75</v>
      </c>
      <c r="AY398" s="256" t="s">
        <v>137</v>
      </c>
    </row>
    <row r="399" s="13" customFormat="1">
      <c r="A399" s="13"/>
      <c r="B399" s="236"/>
      <c r="C399" s="237"/>
      <c r="D399" s="226" t="s">
        <v>228</v>
      </c>
      <c r="E399" s="238" t="s">
        <v>19</v>
      </c>
      <c r="F399" s="239" t="s">
        <v>1487</v>
      </c>
      <c r="G399" s="237"/>
      <c r="H399" s="238" t="s">
        <v>19</v>
      </c>
      <c r="I399" s="240"/>
      <c r="J399" s="237"/>
      <c r="K399" s="237"/>
      <c r="L399" s="241"/>
      <c r="M399" s="242"/>
      <c r="N399" s="243"/>
      <c r="O399" s="243"/>
      <c r="P399" s="243"/>
      <c r="Q399" s="243"/>
      <c r="R399" s="243"/>
      <c r="S399" s="243"/>
      <c r="T399" s="244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5" t="s">
        <v>228</v>
      </c>
      <c r="AU399" s="245" t="s">
        <v>84</v>
      </c>
      <c r="AV399" s="13" t="s">
        <v>82</v>
      </c>
      <c r="AW399" s="13" t="s">
        <v>37</v>
      </c>
      <c r="AX399" s="13" t="s">
        <v>75</v>
      </c>
      <c r="AY399" s="245" t="s">
        <v>137</v>
      </c>
    </row>
    <row r="400" s="14" customFormat="1">
      <c r="A400" s="14"/>
      <c r="B400" s="246"/>
      <c r="C400" s="247"/>
      <c r="D400" s="226" t="s">
        <v>228</v>
      </c>
      <c r="E400" s="248" t="s">
        <v>19</v>
      </c>
      <c r="F400" s="249" t="s">
        <v>167</v>
      </c>
      <c r="G400" s="247"/>
      <c r="H400" s="250">
        <v>7</v>
      </c>
      <c r="I400" s="251"/>
      <c r="J400" s="247"/>
      <c r="K400" s="247"/>
      <c r="L400" s="252"/>
      <c r="M400" s="253"/>
      <c r="N400" s="254"/>
      <c r="O400" s="254"/>
      <c r="P400" s="254"/>
      <c r="Q400" s="254"/>
      <c r="R400" s="254"/>
      <c r="S400" s="254"/>
      <c r="T400" s="255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56" t="s">
        <v>228</v>
      </c>
      <c r="AU400" s="256" t="s">
        <v>84</v>
      </c>
      <c r="AV400" s="14" t="s">
        <v>84</v>
      </c>
      <c r="AW400" s="14" t="s">
        <v>37</v>
      </c>
      <c r="AX400" s="14" t="s">
        <v>75</v>
      </c>
      <c r="AY400" s="256" t="s">
        <v>137</v>
      </c>
    </row>
    <row r="401" s="13" customFormat="1">
      <c r="A401" s="13"/>
      <c r="B401" s="236"/>
      <c r="C401" s="237"/>
      <c r="D401" s="226" t="s">
        <v>228</v>
      </c>
      <c r="E401" s="238" t="s">
        <v>19</v>
      </c>
      <c r="F401" s="239" t="s">
        <v>1804</v>
      </c>
      <c r="G401" s="237"/>
      <c r="H401" s="238" t="s">
        <v>19</v>
      </c>
      <c r="I401" s="240"/>
      <c r="J401" s="237"/>
      <c r="K401" s="237"/>
      <c r="L401" s="241"/>
      <c r="M401" s="242"/>
      <c r="N401" s="243"/>
      <c r="O401" s="243"/>
      <c r="P401" s="243"/>
      <c r="Q401" s="243"/>
      <c r="R401" s="243"/>
      <c r="S401" s="243"/>
      <c r="T401" s="244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5" t="s">
        <v>228</v>
      </c>
      <c r="AU401" s="245" t="s">
        <v>84</v>
      </c>
      <c r="AV401" s="13" t="s">
        <v>82</v>
      </c>
      <c r="AW401" s="13" t="s">
        <v>37</v>
      </c>
      <c r="AX401" s="13" t="s">
        <v>75</v>
      </c>
      <c r="AY401" s="245" t="s">
        <v>137</v>
      </c>
    </row>
    <row r="402" s="14" customFormat="1">
      <c r="A402" s="14"/>
      <c r="B402" s="246"/>
      <c r="C402" s="247"/>
      <c r="D402" s="226" t="s">
        <v>228</v>
      </c>
      <c r="E402" s="248" t="s">
        <v>19</v>
      </c>
      <c r="F402" s="249" t="s">
        <v>1929</v>
      </c>
      <c r="G402" s="247"/>
      <c r="H402" s="250">
        <v>70.170000000000002</v>
      </c>
      <c r="I402" s="251"/>
      <c r="J402" s="247"/>
      <c r="K402" s="247"/>
      <c r="L402" s="252"/>
      <c r="M402" s="253"/>
      <c r="N402" s="254"/>
      <c r="O402" s="254"/>
      <c r="P402" s="254"/>
      <c r="Q402" s="254"/>
      <c r="R402" s="254"/>
      <c r="S402" s="254"/>
      <c r="T402" s="255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56" t="s">
        <v>228</v>
      </c>
      <c r="AU402" s="256" t="s">
        <v>84</v>
      </c>
      <c r="AV402" s="14" t="s">
        <v>84</v>
      </c>
      <c r="AW402" s="14" t="s">
        <v>37</v>
      </c>
      <c r="AX402" s="14" t="s">
        <v>75</v>
      </c>
      <c r="AY402" s="256" t="s">
        <v>137</v>
      </c>
    </row>
    <row r="403" s="13" customFormat="1">
      <c r="A403" s="13"/>
      <c r="B403" s="236"/>
      <c r="C403" s="237"/>
      <c r="D403" s="226" t="s">
        <v>228</v>
      </c>
      <c r="E403" s="238" t="s">
        <v>19</v>
      </c>
      <c r="F403" s="239" t="s">
        <v>1930</v>
      </c>
      <c r="G403" s="237"/>
      <c r="H403" s="238" t="s">
        <v>19</v>
      </c>
      <c r="I403" s="240"/>
      <c r="J403" s="237"/>
      <c r="K403" s="237"/>
      <c r="L403" s="241"/>
      <c r="M403" s="242"/>
      <c r="N403" s="243"/>
      <c r="O403" s="243"/>
      <c r="P403" s="243"/>
      <c r="Q403" s="243"/>
      <c r="R403" s="243"/>
      <c r="S403" s="243"/>
      <c r="T403" s="244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5" t="s">
        <v>228</v>
      </c>
      <c r="AU403" s="245" t="s">
        <v>84</v>
      </c>
      <c r="AV403" s="13" t="s">
        <v>82</v>
      </c>
      <c r="AW403" s="13" t="s">
        <v>37</v>
      </c>
      <c r="AX403" s="13" t="s">
        <v>75</v>
      </c>
      <c r="AY403" s="245" t="s">
        <v>137</v>
      </c>
    </row>
    <row r="404" s="14" customFormat="1">
      <c r="A404" s="14"/>
      <c r="B404" s="246"/>
      <c r="C404" s="247"/>
      <c r="D404" s="226" t="s">
        <v>228</v>
      </c>
      <c r="E404" s="248" t="s">
        <v>19</v>
      </c>
      <c r="F404" s="249" t="s">
        <v>1931</v>
      </c>
      <c r="G404" s="247"/>
      <c r="H404" s="250">
        <v>18.289999999999999</v>
      </c>
      <c r="I404" s="251"/>
      <c r="J404" s="247"/>
      <c r="K404" s="247"/>
      <c r="L404" s="252"/>
      <c r="M404" s="253"/>
      <c r="N404" s="254"/>
      <c r="O404" s="254"/>
      <c r="P404" s="254"/>
      <c r="Q404" s="254"/>
      <c r="R404" s="254"/>
      <c r="S404" s="254"/>
      <c r="T404" s="255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6" t="s">
        <v>228</v>
      </c>
      <c r="AU404" s="256" t="s">
        <v>84</v>
      </c>
      <c r="AV404" s="14" t="s">
        <v>84</v>
      </c>
      <c r="AW404" s="14" t="s">
        <v>37</v>
      </c>
      <c r="AX404" s="14" t="s">
        <v>75</v>
      </c>
      <c r="AY404" s="256" t="s">
        <v>137</v>
      </c>
    </row>
    <row r="405" s="16" customFormat="1">
      <c r="A405" s="16"/>
      <c r="B405" s="280"/>
      <c r="C405" s="281"/>
      <c r="D405" s="226" t="s">
        <v>228</v>
      </c>
      <c r="E405" s="282" t="s">
        <v>19</v>
      </c>
      <c r="F405" s="283" t="s">
        <v>1309</v>
      </c>
      <c r="G405" s="281"/>
      <c r="H405" s="284">
        <v>250.07400000000001</v>
      </c>
      <c r="I405" s="285"/>
      <c r="J405" s="281"/>
      <c r="K405" s="281"/>
      <c r="L405" s="286"/>
      <c r="M405" s="287"/>
      <c r="N405" s="288"/>
      <c r="O405" s="288"/>
      <c r="P405" s="288"/>
      <c r="Q405" s="288"/>
      <c r="R405" s="288"/>
      <c r="S405" s="288"/>
      <c r="T405" s="289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T405" s="290" t="s">
        <v>228</v>
      </c>
      <c r="AU405" s="290" t="s">
        <v>84</v>
      </c>
      <c r="AV405" s="16" t="s">
        <v>151</v>
      </c>
      <c r="AW405" s="16" t="s">
        <v>37</v>
      </c>
      <c r="AX405" s="16" t="s">
        <v>75</v>
      </c>
      <c r="AY405" s="290" t="s">
        <v>137</v>
      </c>
    </row>
    <row r="406" s="13" customFormat="1">
      <c r="A406" s="13"/>
      <c r="B406" s="236"/>
      <c r="C406" s="237"/>
      <c r="D406" s="226" t="s">
        <v>228</v>
      </c>
      <c r="E406" s="238" t="s">
        <v>19</v>
      </c>
      <c r="F406" s="239" t="s">
        <v>1488</v>
      </c>
      <c r="G406" s="237"/>
      <c r="H406" s="238" t="s">
        <v>19</v>
      </c>
      <c r="I406" s="240"/>
      <c r="J406" s="237"/>
      <c r="K406" s="237"/>
      <c r="L406" s="241"/>
      <c r="M406" s="242"/>
      <c r="N406" s="243"/>
      <c r="O406" s="243"/>
      <c r="P406" s="243"/>
      <c r="Q406" s="243"/>
      <c r="R406" s="243"/>
      <c r="S406" s="243"/>
      <c r="T406" s="244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5" t="s">
        <v>228</v>
      </c>
      <c r="AU406" s="245" t="s">
        <v>84</v>
      </c>
      <c r="AV406" s="13" t="s">
        <v>82</v>
      </c>
      <c r="AW406" s="13" t="s">
        <v>37</v>
      </c>
      <c r="AX406" s="13" t="s">
        <v>75</v>
      </c>
      <c r="AY406" s="245" t="s">
        <v>137</v>
      </c>
    </row>
    <row r="407" s="13" customFormat="1">
      <c r="A407" s="13"/>
      <c r="B407" s="236"/>
      <c r="C407" s="237"/>
      <c r="D407" s="226" t="s">
        <v>228</v>
      </c>
      <c r="E407" s="238" t="s">
        <v>19</v>
      </c>
      <c r="F407" s="239" t="s">
        <v>1489</v>
      </c>
      <c r="G407" s="237"/>
      <c r="H407" s="238" t="s">
        <v>19</v>
      </c>
      <c r="I407" s="240"/>
      <c r="J407" s="237"/>
      <c r="K407" s="237"/>
      <c r="L407" s="241"/>
      <c r="M407" s="242"/>
      <c r="N407" s="243"/>
      <c r="O407" s="243"/>
      <c r="P407" s="243"/>
      <c r="Q407" s="243"/>
      <c r="R407" s="243"/>
      <c r="S407" s="243"/>
      <c r="T407" s="244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5" t="s">
        <v>228</v>
      </c>
      <c r="AU407" s="245" t="s">
        <v>84</v>
      </c>
      <c r="AV407" s="13" t="s">
        <v>82</v>
      </c>
      <c r="AW407" s="13" t="s">
        <v>37</v>
      </c>
      <c r="AX407" s="13" t="s">
        <v>75</v>
      </c>
      <c r="AY407" s="245" t="s">
        <v>137</v>
      </c>
    </row>
    <row r="408" s="14" customFormat="1">
      <c r="A408" s="14"/>
      <c r="B408" s="246"/>
      <c r="C408" s="247"/>
      <c r="D408" s="226" t="s">
        <v>228</v>
      </c>
      <c r="E408" s="248" t="s">
        <v>19</v>
      </c>
      <c r="F408" s="249" t="s">
        <v>1490</v>
      </c>
      <c r="G408" s="247"/>
      <c r="H408" s="250">
        <v>65.590000000000003</v>
      </c>
      <c r="I408" s="251"/>
      <c r="J408" s="247"/>
      <c r="K408" s="247"/>
      <c r="L408" s="252"/>
      <c r="M408" s="253"/>
      <c r="N408" s="254"/>
      <c r="O408" s="254"/>
      <c r="P408" s="254"/>
      <c r="Q408" s="254"/>
      <c r="R408" s="254"/>
      <c r="S408" s="254"/>
      <c r="T408" s="255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6" t="s">
        <v>228</v>
      </c>
      <c r="AU408" s="256" t="s">
        <v>84</v>
      </c>
      <c r="AV408" s="14" t="s">
        <v>84</v>
      </c>
      <c r="AW408" s="14" t="s">
        <v>37</v>
      </c>
      <c r="AX408" s="14" t="s">
        <v>75</v>
      </c>
      <c r="AY408" s="256" t="s">
        <v>137</v>
      </c>
    </row>
    <row r="409" s="16" customFormat="1">
      <c r="A409" s="16"/>
      <c r="B409" s="280"/>
      <c r="C409" s="281"/>
      <c r="D409" s="226" t="s">
        <v>228</v>
      </c>
      <c r="E409" s="282" t="s">
        <v>19</v>
      </c>
      <c r="F409" s="283" t="s">
        <v>1309</v>
      </c>
      <c r="G409" s="281"/>
      <c r="H409" s="284">
        <v>65.590000000000003</v>
      </c>
      <c r="I409" s="285"/>
      <c r="J409" s="281"/>
      <c r="K409" s="281"/>
      <c r="L409" s="286"/>
      <c r="M409" s="287"/>
      <c r="N409" s="288"/>
      <c r="O409" s="288"/>
      <c r="P409" s="288"/>
      <c r="Q409" s="288"/>
      <c r="R409" s="288"/>
      <c r="S409" s="288"/>
      <c r="T409" s="289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T409" s="290" t="s">
        <v>228</v>
      </c>
      <c r="AU409" s="290" t="s">
        <v>84</v>
      </c>
      <c r="AV409" s="16" t="s">
        <v>151</v>
      </c>
      <c r="AW409" s="16" t="s">
        <v>37</v>
      </c>
      <c r="AX409" s="16" t="s">
        <v>75</v>
      </c>
      <c r="AY409" s="290" t="s">
        <v>137</v>
      </c>
    </row>
    <row r="410" s="15" customFormat="1">
      <c r="A410" s="15"/>
      <c r="B410" s="257"/>
      <c r="C410" s="258"/>
      <c r="D410" s="226" t="s">
        <v>228</v>
      </c>
      <c r="E410" s="259" t="s">
        <v>19</v>
      </c>
      <c r="F410" s="260" t="s">
        <v>237</v>
      </c>
      <c r="G410" s="258"/>
      <c r="H410" s="261">
        <v>315.66399999999999</v>
      </c>
      <c r="I410" s="262"/>
      <c r="J410" s="258"/>
      <c r="K410" s="258"/>
      <c r="L410" s="263"/>
      <c r="M410" s="264"/>
      <c r="N410" s="265"/>
      <c r="O410" s="265"/>
      <c r="P410" s="265"/>
      <c r="Q410" s="265"/>
      <c r="R410" s="265"/>
      <c r="S410" s="265"/>
      <c r="T410" s="266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7" t="s">
        <v>228</v>
      </c>
      <c r="AU410" s="267" t="s">
        <v>84</v>
      </c>
      <c r="AV410" s="15" t="s">
        <v>155</v>
      </c>
      <c r="AW410" s="15" t="s">
        <v>37</v>
      </c>
      <c r="AX410" s="15" t="s">
        <v>82</v>
      </c>
      <c r="AY410" s="267" t="s">
        <v>137</v>
      </c>
    </row>
    <row r="411" s="2" customFormat="1" ht="16.5" customHeight="1">
      <c r="A411" s="39"/>
      <c r="B411" s="40"/>
      <c r="C411" s="213" t="s">
        <v>499</v>
      </c>
      <c r="D411" s="213" t="s">
        <v>140</v>
      </c>
      <c r="E411" s="214" t="s">
        <v>1491</v>
      </c>
      <c r="F411" s="215" t="s">
        <v>1492</v>
      </c>
      <c r="G411" s="216" t="s">
        <v>1244</v>
      </c>
      <c r="H411" s="217">
        <v>315.66399999999999</v>
      </c>
      <c r="I411" s="218"/>
      <c r="J411" s="219">
        <f>ROUND(I411*H411,2)</f>
        <v>0</v>
      </c>
      <c r="K411" s="215" t="s">
        <v>282</v>
      </c>
      <c r="L411" s="45"/>
      <c r="M411" s="220" t="s">
        <v>19</v>
      </c>
      <c r="N411" s="221" t="s">
        <v>46</v>
      </c>
      <c r="O411" s="85"/>
      <c r="P411" s="222">
        <f>O411*H411</f>
        <v>0</v>
      </c>
      <c r="Q411" s="222">
        <v>0</v>
      </c>
      <c r="R411" s="222">
        <f>Q411*H411</f>
        <v>0</v>
      </c>
      <c r="S411" s="222">
        <v>0.002</v>
      </c>
      <c r="T411" s="223">
        <f>S411*H411</f>
        <v>0.631328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24" t="s">
        <v>189</v>
      </c>
      <c r="AT411" s="224" t="s">
        <v>140</v>
      </c>
      <c r="AU411" s="224" t="s">
        <v>84</v>
      </c>
      <c r="AY411" s="18" t="s">
        <v>137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8" t="s">
        <v>82</v>
      </c>
      <c r="BK411" s="225">
        <f>ROUND(I411*H411,2)</f>
        <v>0</v>
      </c>
      <c r="BL411" s="18" t="s">
        <v>189</v>
      </c>
      <c r="BM411" s="224" t="s">
        <v>1938</v>
      </c>
    </row>
    <row r="412" s="2" customFormat="1">
      <c r="A412" s="39"/>
      <c r="B412" s="40"/>
      <c r="C412" s="41"/>
      <c r="D412" s="268" t="s">
        <v>284</v>
      </c>
      <c r="E412" s="41"/>
      <c r="F412" s="269" t="s">
        <v>1494</v>
      </c>
      <c r="G412" s="41"/>
      <c r="H412" s="41"/>
      <c r="I412" s="228"/>
      <c r="J412" s="41"/>
      <c r="K412" s="41"/>
      <c r="L412" s="45"/>
      <c r="M412" s="229"/>
      <c r="N412" s="230"/>
      <c r="O412" s="85"/>
      <c r="P412" s="85"/>
      <c r="Q412" s="85"/>
      <c r="R412" s="85"/>
      <c r="S412" s="85"/>
      <c r="T412" s="86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T412" s="18" t="s">
        <v>284</v>
      </c>
      <c r="AU412" s="18" t="s">
        <v>84</v>
      </c>
    </row>
    <row r="413" s="12" customFormat="1" ht="22.8" customHeight="1">
      <c r="A413" s="12"/>
      <c r="B413" s="197"/>
      <c r="C413" s="198"/>
      <c r="D413" s="199" t="s">
        <v>74</v>
      </c>
      <c r="E413" s="211" t="s">
        <v>1495</v>
      </c>
      <c r="F413" s="211" t="s">
        <v>1496</v>
      </c>
      <c r="G413" s="198"/>
      <c r="H413" s="198"/>
      <c r="I413" s="201"/>
      <c r="J413" s="212">
        <f>BK413</f>
        <v>0</v>
      </c>
      <c r="K413" s="198"/>
      <c r="L413" s="203"/>
      <c r="M413" s="204"/>
      <c r="N413" s="205"/>
      <c r="O413" s="205"/>
      <c r="P413" s="206">
        <f>SUM(P414:P494)</f>
        <v>0</v>
      </c>
      <c r="Q413" s="205"/>
      <c r="R413" s="206">
        <f>SUM(R414:R494)</f>
        <v>0.22979208000000001</v>
      </c>
      <c r="S413" s="205"/>
      <c r="T413" s="207">
        <f>SUM(T414:T494)</f>
        <v>0</v>
      </c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R413" s="208" t="s">
        <v>84</v>
      </c>
      <c r="AT413" s="209" t="s">
        <v>74</v>
      </c>
      <c r="AU413" s="209" t="s">
        <v>82</v>
      </c>
      <c r="AY413" s="208" t="s">
        <v>137</v>
      </c>
      <c r="BK413" s="210">
        <f>SUM(BK414:BK494)</f>
        <v>0</v>
      </c>
    </row>
    <row r="414" s="2" customFormat="1" ht="24.15" customHeight="1">
      <c r="A414" s="39"/>
      <c r="B414" s="40"/>
      <c r="C414" s="213" t="s">
        <v>348</v>
      </c>
      <c r="D414" s="213" t="s">
        <v>140</v>
      </c>
      <c r="E414" s="214" t="s">
        <v>1497</v>
      </c>
      <c r="F414" s="215" t="s">
        <v>1498</v>
      </c>
      <c r="G414" s="216" t="s">
        <v>1244</v>
      </c>
      <c r="H414" s="217">
        <v>249.774</v>
      </c>
      <c r="I414" s="218"/>
      <c r="J414" s="219">
        <f>ROUND(I414*H414,2)</f>
        <v>0</v>
      </c>
      <c r="K414" s="215" t="s">
        <v>282</v>
      </c>
      <c r="L414" s="45"/>
      <c r="M414" s="220" t="s">
        <v>19</v>
      </c>
      <c r="N414" s="221" t="s">
        <v>46</v>
      </c>
      <c r="O414" s="85"/>
      <c r="P414" s="222">
        <f>O414*H414</f>
        <v>0</v>
      </c>
      <c r="Q414" s="222">
        <v>0</v>
      </c>
      <c r="R414" s="222">
        <f>Q414*H414</f>
        <v>0</v>
      </c>
      <c r="S414" s="222">
        <v>0</v>
      </c>
      <c r="T414" s="223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24" t="s">
        <v>189</v>
      </c>
      <c r="AT414" s="224" t="s">
        <v>140</v>
      </c>
      <c r="AU414" s="224" t="s">
        <v>84</v>
      </c>
      <c r="AY414" s="18" t="s">
        <v>137</v>
      </c>
      <c r="BE414" s="225">
        <f>IF(N414="základní",J414,0)</f>
        <v>0</v>
      </c>
      <c r="BF414" s="225">
        <f>IF(N414="snížená",J414,0)</f>
        <v>0</v>
      </c>
      <c r="BG414" s="225">
        <f>IF(N414="zákl. přenesená",J414,0)</f>
        <v>0</v>
      </c>
      <c r="BH414" s="225">
        <f>IF(N414="sníž. přenesená",J414,0)</f>
        <v>0</v>
      </c>
      <c r="BI414" s="225">
        <f>IF(N414="nulová",J414,0)</f>
        <v>0</v>
      </c>
      <c r="BJ414" s="18" t="s">
        <v>82</v>
      </c>
      <c r="BK414" s="225">
        <f>ROUND(I414*H414,2)</f>
        <v>0</v>
      </c>
      <c r="BL414" s="18" t="s">
        <v>189</v>
      </c>
      <c r="BM414" s="224" t="s">
        <v>1939</v>
      </c>
    </row>
    <row r="415" s="2" customFormat="1">
      <c r="A415" s="39"/>
      <c r="B415" s="40"/>
      <c r="C415" s="41"/>
      <c r="D415" s="268" t="s">
        <v>284</v>
      </c>
      <c r="E415" s="41"/>
      <c r="F415" s="269" t="s">
        <v>1500</v>
      </c>
      <c r="G415" s="41"/>
      <c r="H415" s="41"/>
      <c r="I415" s="228"/>
      <c r="J415" s="41"/>
      <c r="K415" s="41"/>
      <c r="L415" s="45"/>
      <c r="M415" s="229"/>
      <c r="N415" s="230"/>
      <c r="O415" s="85"/>
      <c r="P415" s="85"/>
      <c r="Q415" s="85"/>
      <c r="R415" s="85"/>
      <c r="S415" s="85"/>
      <c r="T415" s="86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T415" s="18" t="s">
        <v>284</v>
      </c>
      <c r="AU415" s="18" t="s">
        <v>84</v>
      </c>
    </row>
    <row r="416" s="2" customFormat="1">
      <c r="A416" s="39"/>
      <c r="B416" s="40"/>
      <c r="C416" s="41"/>
      <c r="D416" s="226" t="s">
        <v>158</v>
      </c>
      <c r="E416" s="41"/>
      <c r="F416" s="227" t="s">
        <v>1501</v>
      </c>
      <c r="G416" s="41"/>
      <c r="H416" s="41"/>
      <c r="I416" s="228"/>
      <c r="J416" s="41"/>
      <c r="K416" s="41"/>
      <c r="L416" s="45"/>
      <c r="M416" s="229"/>
      <c r="N416" s="230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158</v>
      </c>
      <c r="AU416" s="18" t="s">
        <v>84</v>
      </c>
    </row>
    <row r="417" s="13" customFormat="1">
      <c r="A417" s="13"/>
      <c r="B417" s="236"/>
      <c r="C417" s="237"/>
      <c r="D417" s="226" t="s">
        <v>228</v>
      </c>
      <c r="E417" s="238" t="s">
        <v>19</v>
      </c>
      <c r="F417" s="239" t="s">
        <v>1474</v>
      </c>
      <c r="G417" s="237"/>
      <c r="H417" s="238" t="s">
        <v>19</v>
      </c>
      <c r="I417" s="240"/>
      <c r="J417" s="237"/>
      <c r="K417" s="237"/>
      <c r="L417" s="241"/>
      <c r="M417" s="242"/>
      <c r="N417" s="243"/>
      <c r="O417" s="243"/>
      <c r="P417" s="243"/>
      <c r="Q417" s="243"/>
      <c r="R417" s="243"/>
      <c r="S417" s="243"/>
      <c r="T417" s="244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5" t="s">
        <v>228</v>
      </c>
      <c r="AU417" s="245" t="s">
        <v>84</v>
      </c>
      <c r="AV417" s="13" t="s">
        <v>82</v>
      </c>
      <c r="AW417" s="13" t="s">
        <v>37</v>
      </c>
      <c r="AX417" s="13" t="s">
        <v>75</v>
      </c>
      <c r="AY417" s="245" t="s">
        <v>137</v>
      </c>
    </row>
    <row r="418" s="13" customFormat="1">
      <c r="A418" s="13"/>
      <c r="B418" s="236"/>
      <c r="C418" s="237"/>
      <c r="D418" s="226" t="s">
        <v>228</v>
      </c>
      <c r="E418" s="238" t="s">
        <v>19</v>
      </c>
      <c r="F418" s="239" t="s">
        <v>1908</v>
      </c>
      <c r="G418" s="237"/>
      <c r="H418" s="238" t="s">
        <v>19</v>
      </c>
      <c r="I418" s="240"/>
      <c r="J418" s="237"/>
      <c r="K418" s="237"/>
      <c r="L418" s="241"/>
      <c r="M418" s="242"/>
      <c r="N418" s="243"/>
      <c r="O418" s="243"/>
      <c r="P418" s="243"/>
      <c r="Q418" s="243"/>
      <c r="R418" s="243"/>
      <c r="S418" s="243"/>
      <c r="T418" s="244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5" t="s">
        <v>228</v>
      </c>
      <c r="AU418" s="245" t="s">
        <v>84</v>
      </c>
      <c r="AV418" s="13" t="s">
        <v>82</v>
      </c>
      <c r="AW418" s="13" t="s">
        <v>37</v>
      </c>
      <c r="AX418" s="13" t="s">
        <v>75</v>
      </c>
      <c r="AY418" s="245" t="s">
        <v>137</v>
      </c>
    </row>
    <row r="419" s="14" customFormat="1">
      <c r="A419" s="14"/>
      <c r="B419" s="246"/>
      <c r="C419" s="247"/>
      <c r="D419" s="226" t="s">
        <v>228</v>
      </c>
      <c r="E419" s="248" t="s">
        <v>19</v>
      </c>
      <c r="F419" s="249" t="s">
        <v>1940</v>
      </c>
      <c r="G419" s="247"/>
      <c r="H419" s="250">
        <v>45.828000000000003</v>
      </c>
      <c r="I419" s="251"/>
      <c r="J419" s="247"/>
      <c r="K419" s="247"/>
      <c r="L419" s="252"/>
      <c r="M419" s="253"/>
      <c r="N419" s="254"/>
      <c r="O419" s="254"/>
      <c r="P419" s="254"/>
      <c r="Q419" s="254"/>
      <c r="R419" s="254"/>
      <c r="S419" s="254"/>
      <c r="T419" s="255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6" t="s">
        <v>228</v>
      </c>
      <c r="AU419" s="256" t="s">
        <v>84</v>
      </c>
      <c r="AV419" s="14" t="s">
        <v>84</v>
      </c>
      <c r="AW419" s="14" t="s">
        <v>37</v>
      </c>
      <c r="AX419" s="14" t="s">
        <v>75</v>
      </c>
      <c r="AY419" s="256" t="s">
        <v>137</v>
      </c>
    </row>
    <row r="420" s="14" customFormat="1">
      <c r="A420" s="14"/>
      <c r="B420" s="246"/>
      <c r="C420" s="247"/>
      <c r="D420" s="226" t="s">
        <v>228</v>
      </c>
      <c r="E420" s="248" t="s">
        <v>19</v>
      </c>
      <c r="F420" s="249" t="s">
        <v>1504</v>
      </c>
      <c r="G420" s="247"/>
      <c r="H420" s="250">
        <v>-2.6099999999999999</v>
      </c>
      <c r="I420" s="251"/>
      <c r="J420" s="247"/>
      <c r="K420" s="247"/>
      <c r="L420" s="252"/>
      <c r="M420" s="253"/>
      <c r="N420" s="254"/>
      <c r="O420" s="254"/>
      <c r="P420" s="254"/>
      <c r="Q420" s="254"/>
      <c r="R420" s="254"/>
      <c r="S420" s="254"/>
      <c r="T420" s="255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6" t="s">
        <v>228</v>
      </c>
      <c r="AU420" s="256" t="s">
        <v>84</v>
      </c>
      <c r="AV420" s="14" t="s">
        <v>84</v>
      </c>
      <c r="AW420" s="14" t="s">
        <v>37</v>
      </c>
      <c r="AX420" s="14" t="s">
        <v>75</v>
      </c>
      <c r="AY420" s="256" t="s">
        <v>137</v>
      </c>
    </row>
    <row r="421" s="13" customFormat="1">
      <c r="A421" s="13"/>
      <c r="B421" s="236"/>
      <c r="C421" s="237"/>
      <c r="D421" s="226" t="s">
        <v>228</v>
      </c>
      <c r="E421" s="238" t="s">
        <v>19</v>
      </c>
      <c r="F421" s="239" t="s">
        <v>1804</v>
      </c>
      <c r="G421" s="237"/>
      <c r="H421" s="238" t="s">
        <v>19</v>
      </c>
      <c r="I421" s="240"/>
      <c r="J421" s="237"/>
      <c r="K421" s="237"/>
      <c r="L421" s="241"/>
      <c r="M421" s="242"/>
      <c r="N421" s="243"/>
      <c r="O421" s="243"/>
      <c r="P421" s="243"/>
      <c r="Q421" s="243"/>
      <c r="R421" s="243"/>
      <c r="S421" s="243"/>
      <c r="T421" s="244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5" t="s">
        <v>228</v>
      </c>
      <c r="AU421" s="245" t="s">
        <v>84</v>
      </c>
      <c r="AV421" s="13" t="s">
        <v>82</v>
      </c>
      <c r="AW421" s="13" t="s">
        <v>37</v>
      </c>
      <c r="AX421" s="13" t="s">
        <v>75</v>
      </c>
      <c r="AY421" s="245" t="s">
        <v>137</v>
      </c>
    </row>
    <row r="422" s="14" customFormat="1">
      <c r="A422" s="14"/>
      <c r="B422" s="246"/>
      <c r="C422" s="247"/>
      <c r="D422" s="226" t="s">
        <v>228</v>
      </c>
      <c r="E422" s="248" t="s">
        <v>19</v>
      </c>
      <c r="F422" s="249" t="s">
        <v>1941</v>
      </c>
      <c r="G422" s="247"/>
      <c r="H422" s="250">
        <v>102.636</v>
      </c>
      <c r="I422" s="251"/>
      <c r="J422" s="247"/>
      <c r="K422" s="247"/>
      <c r="L422" s="252"/>
      <c r="M422" s="253"/>
      <c r="N422" s="254"/>
      <c r="O422" s="254"/>
      <c r="P422" s="254"/>
      <c r="Q422" s="254"/>
      <c r="R422" s="254"/>
      <c r="S422" s="254"/>
      <c r="T422" s="255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6" t="s">
        <v>228</v>
      </c>
      <c r="AU422" s="256" t="s">
        <v>84</v>
      </c>
      <c r="AV422" s="14" t="s">
        <v>84</v>
      </c>
      <c r="AW422" s="14" t="s">
        <v>37</v>
      </c>
      <c r="AX422" s="14" t="s">
        <v>75</v>
      </c>
      <c r="AY422" s="256" t="s">
        <v>137</v>
      </c>
    </row>
    <row r="423" s="14" customFormat="1">
      <c r="A423" s="14"/>
      <c r="B423" s="246"/>
      <c r="C423" s="247"/>
      <c r="D423" s="226" t="s">
        <v>228</v>
      </c>
      <c r="E423" s="248" t="s">
        <v>19</v>
      </c>
      <c r="F423" s="249" t="s">
        <v>1942</v>
      </c>
      <c r="G423" s="247"/>
      <c r="H423" s="250">
        <v>-2.52</v>
      </c>
      <c r="I423" s="251"/>
      <c r="J423" s="247"/>
      <c r="K423" s="247"/>
      <c r="L423" s="252"/>
      <c r="M423" s="253"/>
      <c r="N423" s="254"/>
      <c r="O423" s="254"/>
      <c r="P423" s="254"/>
      <c r="Q423" s="254"/>
      <c r="R423" s="254"/>
      <c r="S423" s="254"/>
      <c r="T423" s="255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6" t="s">
        <v>228</v>
      </c>
      <c r="AU423" s="256" t="s">
        <v>84</v>
      </c>
      <c r="AV423" s="14" t="s">
        <v>84</v>
      </c>
      <c r="AW423" s="14" t="s">
        <v>37</v>
      </c>
      <c r="AX423" s="14" t="s">
        <v>75</v>
      </c>
      <c r="AY423" s="256" t="s">
        <v>137</v>
      </c>
    </row>
    <row r="424" s="14" customFormat="1">
      <c r="A424" s="14"/>
      <c r="B424" s="246"/>
      <c r="C424" s="247"/>
      <c r="D424" s="226" t="s">
        <v>228</v>
      </c>
      <c r="E424" s="248" t="s">
        <v>19</v>
      </c>
      <c r="F424" s="249" t="s">
        <v>1503</v>
      </c>
      <c r="G424" s="247"/>
      <c r="H424" s="250">
        <v>-2.8799999999999999</v>
      </c>
      <c r="I424" s="251"/>
      <c r="J424" s="247"/>
      <c r="K424" s="247"/>
      <c r="L424" s="252"/>
      <c r="M424" s="253"/>
      <c r="N424" s="254"/>
      <c r="O424" s="254"/>
      <c r="P424" s="254"/>
      <c r="Q424" s="254"/>
      <c r="R424" s="254"/>
      <c r="S424" s="254"/>
      <c r="T424" s="255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6" t="s">
        <v>228</v>
      </c>
      <c r="AU424" s="256" t="s">
        <v>84</v>
      </c>
      <c r="AV424" s="14" t="s">
        <v>84</v>
      </c>
      <c r="AW424" s="14" t="s">
        <v>37</v>
      </c>
      <c r="AX424" s="14" t="s">
        <v>75</v>
      </c>
      <c r="AY424" s="256" t="s">
        <v>137</v>
      </c>
    </row>
    <row r="425" s="14" customFormat="1">
      <c r="A425" s="14"/>
      <c r="B425" s="246"/>
      <c r="C425" s="247"/>
      <c r="D425" s="226" t="s">
        <v>228</v>
      </c>
      <c r="E425" s="248" t="s">
        <v>19</v>
      </c>
      <c r="F425" s="249" t="s">
        <v>1943</v>
      </c>
      <c r="G425" s="247"/>
      <c r="H425" s="250">
        <v>-6.4800000000000004</v>
      </c>
      <c r="I425" s="251"/>
      <c r="J425" s="247"/>
      <c r="K425" s="247"/>
      <c r="L425" s="252"/>
      <c r="M425" s="253"/>
      <c r="N425" s="254"/>
      <c r="O425" s="254"/>
      <c r="P425" s="254"/>
      <c r="Q425" s="254"/>
      <c r="R425" s="254"/>
      <c r="S425" s="254"/>
      <c r="T425" s="255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56" t="s">
        <v>228</v>
      </c>
      <c r="AU425" s="256" t="s">
        <v>84</v>
      </c>
      <c r="AV425" s="14" t="s">
        <v>84</v>
      </c>
      <c r="AW425" s="14" t="s">
        <v>37</v>
      </c>
      <c r="AX425" s="14" t="s">
        <v>75</v>
      </c>
      <c r="AY425" s="256" t="s">
        <v>137</v>
      </c>
    </row>
    <row r="426" s="14" customFormat="1">
      <c r="A426" s="14"/>
      <c r="B426" s="246"/>
      <c r="C426" s="247"/>
      <c r="D426" s="226" t="s">
        <v>228</v>
      </c>
      <c r="E426" s="248" t="s">
        <v>19</v>
      </c>
      <c r="F426" s="249" t="s">
        <v>1944</v>
      </c>
      <c r="G426" s="247"/>
      <c r="H426" s="250">
        <v>-1.98</v>
      </c>
      <c r="I426" s="251"/>
      <c r="J426" s="247"/>
      <c r="K426" s="247"/>
      <c r="L426" s="252"/>
      <c r="M426" s="253"/>
      <c r="N426" s="254"/>
      <c r="O426" s="254"/>
      <c r="P426" s="254"/>
      <c r="Q426" s="254"/>
      <c r="R426" s="254"/>
      <c r="S426" s="254"/>
      <c r="T426" s="255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56" t="s">
        <v>228</v>
      </c>
      <c r="AU426" s="256" t="s">
        <v>84</v>
      </c>
      <c r="AV426" s="14" t="s">
        <v>84</v>
      </c>
      <c r="AW426" s="14" t="s">
        <v>37</v>
      </c>
      <c r="AX426" s="14" t="s">
        <v>75</v>
      </c>
      <c r="AY426" s="256" t="s">
        <v>137</v>
      </c>
    </row>
    <row r="427" s="14" customFormat="1">
      <c r="A427" s="14"/>
      <c r="B427" s="246"/>
      <c r="C427" s="247"/>
      <c r="D427" s="226" t="s">
        <v>228</v>
      </c>
      <c r="E427" s="248" t="s">
        <v>19</v>
      </c>
      <c r="F427" s="249" t="s">
        <v>1509</v>
      </c>
      <c r="G427" s="247"/>
      <c r="H427" s="250">
        <v>-5.2199999999999998</v>
      </c>
      <c r="I427" s="251"/>
      <c r="J427" s="247"/>
      <c r="K427" s="247"/>
      <c r="L427" s="252"/>
      <c r="M427" s="253"/>
      <c r="N427" s="254"/>
      <c r="O427" s="254"/>
      <c r="P427" s="254"/>
      <c r="Q427" s="254"/>
      <c r="R427" s="254"/>
      <c r="S427" s="254"/>
      <c r="T427" s="255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6" t="s">
        <v>228</v>
      </c>
      <c r="AU427" s="256" t="s">
        <v>84</v>
      </c>
      <c r="AV427" s="14" t="s">
        <v>84</v>
      </c>
      <c r="AW427" s="14" t="s">
        <v>37</v>
      </c>
      <c r="AX427" s="14" t="s">
        <v>75</v>
      </c>
      <c r="AY427" s="256" t="s">
        <v>137</v>
      </c>
    </row>
    <row r="428" s="16" customFormat="1">
      <c r="A428" s="16"/>
      <c r="B428" s="280"/>
      <c r="C428" s="281"/>
      <c r="D428" s="226" t="s">
        <v>228</v>
      </c>
      <c r="E428" s="282" t="s">
        <v>19</v>
      </c>
      <c r="F428" s="283" t="s">
        <v>1309</v>
      </c>
      <c r="G428" s="281"/>
      <c r="H428" s="284">
        <v>126.774</v>
      </c>
      <c r="I428" s="285"/>
      <c r="J428" s="281"/>
      <c r="K428" s="281"/>
      <c r="L428" s="286"/>
      <c r="M428" s="287"/>
      <c r="N428" s="288"/>
      <c r="O428" s="288"/>
      <c r="P428" s="288"/>
      <c r="Q428" s="288"/>
      <c r="R428" s="288"/>
      <c r="S428" s="288"/>
      <c r="T428" s="289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T428" s="290" t="s">
        <v>228</v>
      </c>
      <c r="AU428" s="290" t="s">
        <v>84</v>
      </c>
      <c r="AV428" s="16" t="s">
        <v>151</v>
      </c>
      <c r="AW428" s="16" t="s">
        <v>37</v>
      </c>
      <c r="AX428" s="16" t="s">
        <v>75</v>
      </c>
      <c r="AY428" s="290" t="s">
        <v>137</v>
      </c>
    </row>
    <row r="429" s="13" customFormat="1">
      <c r="A429" s="13"/>
      <c r="B429" s="236"/>
      <c r="C429" s="237"/>
      <c r="D429" s="226" t="s">
        <v>228</v>
      </c>
      <c r="E429" s="238" t="s">
        <v>19</v>
      </c>
      <c r="F429" s="239" t="s">
        <v>1910</v>
      </c>
      <c r="G429" s="237"/>
      <c r="H429" s="238" t="s">
        <v>19</v>
      </c>
      <c r="I429" s="240"/>
      <c r="J429" s="237"/>
      <c r="K429" s="237"/>
      <c r="L429" s="241"/>
      <c r="M429" s="242"/>
      <c r="N429" s="243"/>
      <c r="O429" s="243"/>
      <c r="P429" s="243"/>
      <c r="Q429" s="243"/>
      <c r="R429" s="243"/>
      <c r="S429" s="243"/>
      <c r="T429" s="244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5" t="s">
        <v>228</v>
      </c>
      <c r="AU429" s="245" t="s">
        <v>84</v>
      </c>
      <c r="AV429" s="13" t="s">
        <v>82</v>
      </c>
      <c r="AW429" s="13" t="s">
        <v>37</v>
      </c>
      <c r="AX429" s="13" t="s">
        <v>75</v>
      </c>
      <c r="AY429" s="245" t="s">
        <v>137</v>
      </c>
    </row>
    <row r="430" s="14" customFormat="1">
      <c r="A430" s="14"/>
      <c r="B430" s="246"/>
      <c r="C430" s="247"/>
      <c r="D430" s="226" t="s">
        <v>228</v>
      </c>
      <c r="E430" s="248" t="s">
        <v>19</v>
      </c>
      <c r="F430" s="249" t="s">
        <v>1945</v>
      </c>
      <c r="G430" s="247"/>
      <c r="H430" s="250">
        <v>45.719999999999999</v>
      </c>
      <c r="I430" s="251"/>
      <c r="J430" s="247"/>
      <c r="K430" s="247"/>
      <c r="L430" s="252"/>
      <c r="M430" s="253"/>
      <c r="N430" s="254"/>
      <c r="O430" s="254"/>
      <c r="P430" s="254"/>
      <c r="Q430" s="254"/>
      <c r="R430" s="254"/>
      <c r="S430" s="254"/>
      <c r="T430" s="255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6" t="s">
        <v>228</v>
      </c>
      <c r="AU430" s="256" t="s">
        <v>84</v>
      </c>
      <c r="AV430" s="14" t="s">
        <v>84</v>
      </c>
      <c r="AW430" s="14" t="s">
        <v>37</v>
      </c>
      <c r="AX430" s="14" t="s">
        <v>75</v>
      </c>
      <c r="AY430" s="256" t="s">
        <v>137</v>
      </c>
    </row>
    <row r="431" s="14" customFormat="1">
      <c r="A431" s="14"/>
      <c r="B431" s="246"/>
      <c r="C431" s="247"/>
      <c r="D431" s="226" t="s">
        <v>228</v>
      </c>
      <c r="E431" s="248" t="s">
        <v>19</v>
      </c>
      <c r="F431" s="249" t="s">
        <v>1504</v>
      </c>
      <c r="G431" s="247"/>
      <c r="H431" s="250">
        <v>-2.6099999999999999</v>
      </c>
      <c r="I431" s="251"/>
      <c r="J431" s="247"/>
      <c r="K431" s="247"/>
      <c r="L431" s="252"/>
      <c r="M431" s="253"/>
      <c r="N431" s="254"/>
      <c r="O431" s="254"/>
      <c r="P431" s="254"/>
      <c r="Q431" s="254"/>
      <c r="R431" s="254"/>
      <c r="S431" s="254"/>
      <c r="T431" s="255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56" t="s">
        <v>228</v>
      </c>
      <c r="AU431" s="256" t="s">
        <v>84</v>
      </c>
      <c r="AV431" s="14" t="s">
        <v>84</v>
      </c>
      <c r="AW431" s="14" t="s">
        <v>37</v>
      </c>
      <c r="AX431" s="14" t="s">
        <v>75</v>
      </c>
      <c r="AY431" s="256" t="s">
        <v>137</v>
      </c>
    </row>
    <row r="432" s="13" customFormat="1">
      <c r="A432" s="13"/>
      <c r="B432" s="236"/>
      <c r="C432" s="237"/>
      <c r="D432" s="226" t="s">
        <v>228</v>
      </c>
      <c r="E432" s="238" t="s">
        <v>19</v>
      </c>
      <c r="F432" s="239" t="s">
        <v>1489</v>
      </c>
      <c r="G432" s="237"/>
      <c r="H432" s="238" t="s">
        <v>19</v>
      </c>
      <c r="I432" s="240"/>
      <c r="J432" s="237"/>
      <c r="K432" s="237"/>
      <c r="L432" s="241"/>
      <c r="M432" s="242"/>
      <c r="N432" s="243"/>
      <c r="O432" s="243"/>
      <c r="P432" s="243"/>
      <c r="Q432" s="243"/>
      <c r="R432" s="243"/>
      <c r="S432" s="243"/>
      <c r="T432" s="244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5" t="s">
        <v>228</v>
      </c>
      <c r="AU432" s="245" t="s">
        <v>84</v>
      </c>
      <c r="AV432" s="13" t="s">
        <v>82</v>
      </c>
      <c r="AW432" s="13" t="s">
        <v>37</v>
      </c>
      <c r="AX432" s="13" t="s">
        <v>75</v>
      </c>
      <c r="AY432" s="245" t="s">
        <v>137</v>
      </c>
    </row>
    <row r="433" s="14" customFormat="1">
      <c r="A433" s="14"/>
      <c r="B433" s="246"/>
      <c r="C433" s="247"/>
      <c r="D433" s="226" t="s">
        <v>228</v>
      </c>
      <c r="E433" s="248" t="s">
        <v>19</v>
      </c>
      <c r="F433" s="249" t="s">
        <v>1946</v>
      </c>
      <c r="G433" s="247"/>
      <c r="H433" s="250">
        <v>118.548</v>
      </c>
      <c r="I433" s="251"/>
      <c r="J433" s="247"/>
      <c r="K433" s="247"/>
      <c r="L433" s="252"/>
      <c r="M433" s="253"/>
      <c r="N433" s="254"/>
      <c r="O433" s="254"/>
      <c r="P433" s="254"/>
      <c r="Q433" s="254"/>
      <c r="R433" s="254"/>
      <c r="S433" s="254"/>
      <c r="T433" s="255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56" t="s">
        <v>228</v>
      </c>
      <c r="AU433" s="256" t="s">
        <v>84</v>
      </c>
      <c r="AV433" s="14" t="s">
        <v>84</v>
      </c>
      <c r="AW433" s="14" t="s">
        <v>37</v>
      </c>
      <c r="AX433" s="14" t="s">
        <v>75</v>
      </c>
      <c r="AY433" s="256" t="s">
        <v>137</v>
      </c>
    </row>
    <row r="434" s="14" customFormat="1">
      <c r="A434" s="14"/>
      <c r="B434" s="246"/>
      <c r="C434" s="247"/>
      <c r="D434" s="226" t="s">
        <v>228</v>
      </c>
      <c r="E434" s="248" t="s">
        <v>19</v>
      </c>
      <c r="F434" s="249" t="s">
        <v>1947</v>
      </c>
      <c r="G434" s="247"/>
      <c r="H434" s="250">
        <v>-25.788</v>
      </c>
      <c r="I434" s="251"/>
      <c r="J434" s="247"/>
      <c r="K434" s="247"/>
      <c r="L434" s="252"/>
      <c r="M434" s="253"/>
      <c r="N434" s="254"/>
      <c r="O434" s="254"/>
      <c r="P434" s="254"/>
      <c r="Q434" s="254"/>
      <c r="R434" s="254"/>
      <c r="S434" s="254"/>
      <c r="T434" s="255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6" t="s">
        <v>228</v>
      </c>
      <c r="AU434" s="256" t="s">
        <v>84</v>
      </c>
      <c r="AV434" s="14" t="s">
        <v>84</v>
      </c>
      <c r="AW434" s="14" t="s">
        <v>37</v>
      </c>
      <c r="AX434" s="14" t="s">
        <v>75</v>
      </c>
      <c r="AY434" s="256" t="s">
        <v>137</v>
      </c>
    </row>
    <row r="435" s="14" customFormat="1">
      <c r="A435" s="14"/>
      <c r="B435" s="246"/>
      <c r="C435" s="247"/>
      <c r="D435" s="226" t="s">
        <v>228</v>
      </c>
      <c r="E435" s="248" t="s">
        <v>19</v>
      </c>
      <c r="F435" s="249" t="s">
        <v>1942</v>
      </c>
      <c r="G435" s="247"/>
      <c r="H435" s="250">
        <v>-2.52</v>
      </c>
      <c r="I435" s="251"/>
      <c r="J435" s="247"/>
      <c r="K435" s="247"/>
      <c r="L435" s="252"/>
      <c r="M435" s="253"/>
      <c r="N435" s="254"/>
      <c r="O435" s="254"/>
      <c r="P435" s="254"/>
      <c r="Q435" s="254"/>
      <c r="R435" s="254"/>
      <c r="S435" s="254"/>
      <c r="T435" s="255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56" t="s">
        <v>228</v>
      </c>
      <c r="AU435" s="256" t="s">
        <v>84</v>
      </c>
      <c r="AV435" s="14" t="s">
        <v>84</v>
      </c>
      <c r="AW435" s="14" t="s">
        <v>37</v>
      </c>
      <c r="AX435" s="14" t="s">
        <v>75</v>
      </c>
      <c r="AY435" s="256" t="s">
        <v>137</v>
      </c>
    </row>
    <row r="436" s="14" customFormat="1">
      <c r="A436" s="14"/>
      <c r="B436" s="246"/>
      <c r="C436" s="247"/>
      <c r="D436" s="226" t="s">
        <v>228</v>
      </c>
      <c r="E436" s="248" t="s">
        <v>19</v>
      </c>
      <c r="F436" s="249" t="s">
        <v>1503</v>
      </c>
      <c r="G436" s="247"/>
      <c r="H436" s="250">
        <v>-2.8799999999999999</v>
      </c>
      <c r="I436" s="251"/>
      <c r="J436" s="247"/>
      <c r="K436" s="247"/>
      <c r="L436" s="252"/>
      <c r="M436" s="253"/>
      <c r="N436" s="254"/>
      <c r="O436" s="254"/>
      <c r="P436" s="254"/>
      <c r="Q436" s="254"/>
      <c r="R436" s="254"/>
      <c r="S436" s="254"/>
      <c r="T436" s="255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6" t="s">
        <v>228</v>
      </c>
      <c r="AU436" s="256" t="s">
        <v>84</v>
      </c>
      <c r="AV436" s="14" t="s">
        <v>84</v>
      </c>
      <c r="AW436" s="14" t="s">
        <v>37</v>
      </c>
      <c r="AX436" s="14" t="s">
        <v>75</v>
      </c>
      <c r="AY436" s="256" t="s">
        <v>137</v>
      </c>
    </row>
    <row r="437" s="14" customFormat="1">
      <c r="A437" s="14"/>
      <c r="B437" s="246"/>
      <c r="C437" s="247"/>
      <c r="D437" s="226" t="s">
        <v>228</v>
      </c>
      <c r="E437" s="248" t="s">
        <v>19</v>
      </c>
      <c r="F437" s="249" t="s">
        <v>1948</v>
      </c>
      <c r="G437" s="247"/>
      <c r="H437" s="250">
        <v>-4.8600000000000003</v>
      </c>
      <c r="I437" s="251"/>
      <c r="J437" s="247"/>
      <c r="K437" s="247"/>
      <c r="L437" s="252"/>
      <c r="M437" s="253"/>
      <c r="N437" s="254"/>
      <c r="O437" s="254"/>
      <c r="P437" s="254"/>
      <c r="Q437" s="254"/>
      <c r="R437" s="254"/>
      <c r="S437" s="254"/>
      <c r="T437" s="255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6" t="s">
        <v>228</v>
      </c>
      <c r="AU437" s="256" t="s">
        <v>84</v>
      </c>
      <c r="AV437" s="14" t="s">
        <v>84</v>
      </c>
      <c r="AW437" s="14" t="s">
        <v>37</v>
      </c>
      <c r="AX437" s="14" t="s">
        <v>75</v>
      </c>
      <c r="AY437" s="256" t="s">
        <v>137</v>
      </c>
    </row>
    <row r="438" s="14" customFormat="1">
      <c r="A438" s="14"/>
      <c r="B438" s="246"/>
      <c r="C438" s="247"/>
      <c r="D438" s="226" t="s">
        <v>228</v>
      </c>
      <c r="E438" s="248" t="s">
        <v>19</v>
      </c>
      <c r="F438" s="249" t="s">
        <v>1949</v>
      </c>
      <c r="G438" s="247"/>
      <c r="H438" s="250">
        <v>-2.6099999999999999</v>
      </c>
      <c r="I438" s="251"/>
      <c r="J438" s="247"/>
      <c r="K438" s="247"/>
      <c r="L438" s="252"/>
      <c r="M438" s="253"/>
      <c r="N438" s="254"/>
      <c r="O438" s="254"/>
      <c r="P438" s="254"/>
      <c r="Q438" s="254"/>
      <c r="R438" s="254"/>
      <c r="S438" s="254"/>
      <c r="T438" s="255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56" t="s">
        <v>228</v>
      </c>
      <c r="AU438" s="256" t="s">
        <v>84</v>
      </c>
      <c r="AV438" s="14" t="s">
        <v>84</v>
      </c>
      <c r="AW438" s="14" t="s">
        <v>37</v>
      </c>
      <c r="AX438" s="14" t="s">
        <v>75</v>
      </c>
      <c r="AY438" s="256" t="s">
        <v>137</v>
      </c>
    </row>
    <row r="439" s="16" customFormat="1">
      <c r="A439" s="16"/>
      <c r="B439" s="280"/>
      <c r="C439" s="281"/>
      <c r="D439" s="226" t="s">
        <v>228</v>
      </c>
      <c r="E439" s="282" t="s">
        <v>19</v>
      </c>
      <c r="F439" s="283" t="s">
        <v>1309</v>
      </c>
      <c r="G439" s="281"/>
      <c r="H439" s="284">
        <v>123</v>
      </c>
      <c r="I439" s="285"/>
      <c r="J439" s="281"/>
      <c r="K439" s="281"/>
      <c r="L439" s="286"/>
      <c r="M439" s="287"/>
      <c r="N439" s="288"/>
      <c r="O439" s="288"/>
      <c r="P439" s="288"/>
      <c r="Q439" s="288"/>
      <c r="R439" s="288"/>
      <c r="S439" s="288"/>
      <c r="T439" s="289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90" t="s">
        <v>228</v>
      </c>
      <c r="AU439" s="290" t="s">
        <v>84</v>
      </c>
      <c r="AV439" s="16" t="s">
        <v>151</v>
      </c>
      <c r="AW439" s="16" t="s">
        <v>37</v>
      </c>
      <c r="AX439" s="16" t="s">
        <v>75</v>
      </c>
      <c r="AY439" s="290" t="s">
        <v>137</v>
      </c>
    </row>
    <row r="440" s="15" customFormat="1">
      <c r="A440" s="15"/>
      <c r="B440" s="257"/>
      <c r="C440" s="258"/>
      <c r="D440" s="226" t="s">
        <v>228</v>
      </c>
      <c r="E440" s="259" t="s">
        <v>19</v>
      </c>
      <c r="F440" s="260" t="s">
        <v>237</v>
      </c>
      <c r="G440" s="258"/>
      <c r="H440" s="261">
        <v>249.774</v>
      </c>
      <c r="I440" s="262"/>
      <c r="J440" s="258"/>
      <c r="K440" s="258"/>
      <c r="L440" s="263"/>
      <c r="M440" s="264"/>
      <c r="N440" s="265"/>
      <c r="O440" s="265"/>
      <c r="P440" s="265"/>
      <c r="Q440" s="265"/>
      <c r="R440" s="265"/>
      <c r="S440" s="265"/>
      <c r="T440" s="26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67" t="s">
        <v>228</v>
      </c>
      <c r="AU440" s="267" t="s">
        <v>84</v>
      </c>
      <c r="AV440" s="15" t="s">
        <v>155</v>
      </c>
      <c r="AW440" s="15" t="s">
        <v>37</v>
      </c>
      <c r="AX440" s="15" t="s">
        <v>82</v>
      </c>
      <c r="AY440" s="267" t="s">
        <v>137</v>
      </c>
    </row>
    <row r="441" s="2" customFormat="1" ht="37.8" customHeight="1">
      <c r="A441" s="39"/>
      <c r="B441" s="40"/>
      <c r="C441" s="213" t="s">
        <v>560</v>
      </c>
      <c r="D441" s="213" t="s">
        <v>140</v>
      </c>
      <c r="E441" s="214" t="s">
        <v>1527</v>
      </c>
      <c r="F441" s="215" t="s">
        <v>1528</v>
      </c>
      <c r="G441" s="216" t="s">
        <v>1244</v>
      </c>
      <c r="H441" s="217">
        <v>249.774</v>
      </c>
      <c r="I441" s="218"/>
      <c r="J441" s="219">
        <f>ROUND(I441*H441,2)</f>
        <v>0</v>
      </c>
      <c r="K441" s="215" t="s">
        <v>282</v>
      </c>
      <c r="L441" s="45"/>
      <c r="M441" s="220" t="s">
        <v>19</v>
      </c>
      <c r="N441" s="221" t="s">
        <v>46</v>
      </c>
      <c r="O441" s="85"/>
      <c r="P441" s="222">
        <f>O441*H441</f>
        <v>0</v>
      </c>
      <c r="Q441" s="222">
        <v>0.00020000000000000001</v>
      </c>
      <c r="R441" s="222">
        <f>Q441*H441</f>
        <v>0.049954800000000001</v>
      </c>
      <c r="S441" s="222">
        <v>0</v>
      </c>
      <c r="T441" s="223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24" t="s">
        <v>189</v>
      </c>
      <c r="AT441" s="224" t="s">
        <v>140</v>
      </c>
      <c r="AU441" s="224" t="s">
        <v>84</v>
      </c>
      <c r="AY441" s="18" t="s">
        <v>137</v>
      </c>
      <c r="BE441" s="225">
        <f>IF(N441="základní",J441,0)</f>
        <v>0</v>
      </c>
      <c r="BF441" s="225">
        <f>IF(N441="snížená",J441,0)</f>
        <v>0</v>
      </c>
      <c r="BG441" s="225">
        <f>IF(N441="zákl. přenesená",J441,0)</f>
        <v>0</v>
      </c>
      <c r="BH441" s="225">
        <f>IF(N441="sníž. přenesená",J441,0)</f>
        <v>0</v>
      </c>
      <c r="BI441" s="225">
        <f>IF(N441="nulová",J441,0)</f>
        <v>0</v>
      </c>
      <c r="BJ441" s="18" t="s">
        <v>82</v>
      </c>
      <c r="BK441" s="225">
        <f>ROUND(I441*H441,2)</f>
        <v>0</v>
      </c>
      <c r="BL441" s="18" t="s">
        <v>189</v>
      </c>
      <c r="BM441" s="224" t="s">
        <v>1950</v>
      </c>
    </row>
    <row r="442" s="2" customFormat="1">
      <c r="A442" s="39"/>
      <c r="B442" s="40"/>
      <c r="C442" s="41"/>
      <c r="D442" s="268" t="s">
        <v>284</v>
      </c>
      <c r="E442" s="41"/>
      <c r="F442" s="269" t="s">
        <v>1530</v>
      </c>
      <c r="G442" s="41"/>
      <c r="H442" s="41"/>
      <c r="I442" s="228"/>
      <c r="J442" s="41"/>
      <c r="K442" s="41"/>
      <c r="L442" s="45"/>
      <c r="M442" s="229"/>
      <c r="N442" s="230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284</v>
      </c>
      <c r="AU442" s="18" t="s">
        <v>84</v>
      </c>
    </row>
    <row r="443" s="2" customFormat="1">
      <c r="A443" s="39"/>
      <c r="B443" s="40"/>
      <c r="C443" s="41"/>
      <c r="D443" s="226" t="s">
        <v>158</v>
      </c>
      <c r="E443" s="41"/>
      <c r="F443" s="227" t="s">
        <v>1531</v>
      </c>
      <c r="G443" s="41"/>
      <c r="H443" s="41"/>
      <c r="I443" s="228"/>
      <c r="J443" s="41"/>
      <c r="K443" s="41"/>
      <c r="L443" s="45"/>
      <c r="M443" s="229"/>
      <c r="N443" s="230"/>
      <c r="O443" s="85"/>
      <c r="P443" s="85"/>
      <c r="Q443" s="85"/>
      <c r="R443" s="85"/>
      <c r="S443" s="85"/>
      <c r="T443" s="86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T443" s="18" t="s">
        <v>158</v>
      </c>
      <c r="AU443" s="18" t="s">
        <v>84</v>
      </c>
    </row>
    <row r="444" s="13" customFormat="1">
      <c r="A444" s="13"/>
      <c r="B444" s="236"/>
      <c r="C444" s="237"/>
      <c r="D444" s="226" t="s">
        <v>228</v>
      </c>
      <c r="E444" s="238" t="s">
        <v>19</v>
      </c>
      <c r="F444" s="239" t="s">
        <v>1474</v>
      </c>
      <c r="G444" s="237"/>
      <c r="H444" s="238" t="s">
        <v>19</v>
      </c>
      <c r="I444" s="240"/>
      <c r="J444" s="237"/>
      <c r="K444" s="237"/>
      <c r="L444" s="241"/>
      <c r="M444" s="242"/>
      <c r="N444" s="243"/>
      <c r="O444" s="243"/>
      <c r="P444" s="243"/>
      <c r="Q444" s="243"/>
      <c r="R444" s="243"/>
      <c r="S444" s="243"/>
      <c r="T444" s="244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5" t="s">
        <v>228</v>
      </c>
      <c r="AU444" s="245" t="s">
        <v>84</v>
      </c>
      <c r="AV444" s="13" t="s">
        <v>82</v>
      </c>
      <c r="AW444" s="13" t="s">
        <v>37</v>
      </c>
      <c r="AX444" s="13" t="s">
        <v>75</v>
      </c>
      <c r="AY444" s="245" t="s">
        <v>137</v>
      </c>
    </row>
    <row r="445" s="13" customFormat="1">
      <c r="A445" s="13"/>
      <c r="B445" s="236"/>
      <c r="C445" s="237"/>
      <c r="D445" s="226" t="s">
        <v>228</v>
      </c>
      <c r="E445" s="238" t="s">
        <v>19</v>
      </c>
      <c r="F445" s="239" t="s">
        <v>1908</v>
      </c>
      <c r="G445" s="237"/>
      <c r="H445" s="238" t="s">
        <v>19</v>
      </c>
      <c r="I445" s="240"/>
      <c r="J445" s="237"/>
      <c r="K445" s="237"/>
      <c r="L445" s="241"/>
      <c r="M445" s="242"/>
      <c r="N445" s="243"/>
      <c r="O445" s="243"/>
      <c r="P445" s="243"/>
      <c r="Q445" s="243"/>
      <c r="R445" s="243"/>
      <c r="S445" s="243"/>
      <c r="T445" s="244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5" t="s">
        <v>228</v>
      </c>
      <c r="AU445" s="245" t="s">
        <v>84</v>
      </c>
      <c r="AV445" s="13" t="s">
        <v>82</v>
      </c>
      <c r="AW445" s="13" t="s">
        <v>37</v>
      </c>
      <c r="AX445" s="13" t="s">
        <v>75</v>
      </c>
      <c r="AY445" s="245" t="s">
        <v>137</v>
      </c>
    </row>
    <row r="446" s="14" customFormat="1">
      <c r="A446" s="14"/>
      <c r="B446" s="246"/>
      <c r="C446" s="247"/>
      <c r="D446" s="226" t="s">
        <v>228</v>
      </c>
      <c r="E446" s="248" t="s">
        <v>19</v>
      </c>
      <c r="F446" s="249" t="s">
        <v>1940</v>
      </c>
      <c r="G446" s="247"/>
      <c r="H446" s="250">
        <v>45.828000000000003</v>
      </c>
      <c r="I446" s="251"/>
      <c r="J446" s="247"/>
      <c r="K446" s="247"/>
      <c r="L446" s="252"/>
      <c r="M446" s="253"/>
      <c r="N446" s="254"/>
      <c r="O446" s="254"/>
      <c r="P446" s="254"/>
      <c r="Q446" s="254"/>
      <c r="R446" s="254"/>
      <c r="S446" s="254"/>
      <c r="T446" s="255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6" t="s">
        <v>228</v>
      </c>
      <c r="AU446" s="256" t="s">
        <v>84</v>
      </c>
      <c r="AV446" s="14" t="s">
        <v>84</v>
      </c>
      <c r="AW446" s="14" t="s">
        <v>37</v>
      </c>
      <c r="AX446" s="14" t="s">
        <v>75</v>
      </c>
      <c r="AY446" s="256" t="s">
        <v>137</v>
      </c>
    </row>
    <row r="447" s="14" customFormat="1">
      <c r="A447" s="14"/>
      <c r="B447" s="246"/>
      <c r="C447" s="247"/>
      <c r="D447" s="226" t="s">
        <v>228</v>
      </c>
      <c r="E447" s="248" t="s">
        <v>19</v>
      </c>
      <c r="F447" s="249" t="s">
        <v>1504</v>
      </c>
      <c r="G447" s="247"/>
      <c r="H447" s="250">
        <v>-2.6099999999999999</v>
      </c>
      <c r="I447" s="251"/>
      <c r="J447" s="247"/>
      <c r="K447" s="247"/>
      <c r="L447" s="252"/>
      <c r="M447" s="253"/>
      <c r="N447" s="254"/>
      <c r="O447" s="254"/>
      <c r="P447" s="254"/>
      <c r="Q447" s="254"/>
      <c r="R447" s="254"/>
      <c r="S447" s="254"/>
      <c r="T447" s="255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56" t="s">
        <v>228</v>
      </c>
      <c r="AU447" s="256" t="s">
        <v>84</v>
      </c>
      <c r="AV447" s="14" t="s">
        <v>84</v>
      </c>
      <c r="AW447" s="14" t="s">
        <v>37</v>
      </c>
      <c r="AX447" s="14" t="s">
        <v>75</v>
      </c>
      <c r="AY447" s="256" t="s">
        <v>137</v>
      </c>
    </row>
    <row r="448" s="13" customFormat="1">
      <c r="A448" s="13"/>
      <c r="B448" s="236"/>
      <c r="C448" s="237"/>
      <c r="D448" s="226" t="s">
        <v>228</v>
      </c>
      <c r="E448" s="238" t="s">
        <v>19</v>
      </c>
      <c r="F448" s="239" t="s">
        <v>1804</v>
      </c>
      <c r="G448" s="237"/>
      <c r="H448" s="238" t="s">
        <v>19</v>
      </c>
      <c r="I448" s="240"/>
      <c r="J448" s="237"/>
      <c r="K448" s="237"/>
      <c r="L448" s="241"/>
      <c r="M448" s="242"/>
      <c r="N448" s="243"/>
      <c r="O448" s="243"/>
      <c r="P448" s="243"/>
      <c r="Q448" s="243"/>
      <c r="R448" s="243"/>
      <c r="S448" s="243"/>
      <c r="T448" s="244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45" t="s">
        <v>228</v>
      </c>
      <c r="AU448" s="245" t="s">
        <v>84</v>
      </c>
      <c r="AV448" s="13" t="s">
        <v>82</v>
      </c>
      <c r="AW448" s="13" t="s">
        <v>37</v>
      </c>
      <c r="AX448" s="13" t="s">
        <v>75</v>
      </c>
      <c r="AY448" s="245" t="s">
        <v>137</v>
      </c>
    </row>
    <row r="449" s="14" customFormat="1">
      <c r="A449" s="14"/>
      <c r="B449" s="246"/>
      <c r="C449" s="247"/>
      <c r="D449" s="226" t="s">
        <v>228</v>
      </c>
      <c r="E449" s="248" t="s">
        <v>19</v>
      </c>
      <c r="F449" s="249" t="s">
        <v>1941</v>
      </c>
      <c r="G449" s="247"/>
      <c r="H449" s="250">
        <v>102.636</v>
      </c>
      <c r="I449" s="251"/>
      <c r="J449" s="247"/>
      <c r="K449" s="247"/>
      <c r="L449" s="252"/>
      <c r="M449" s="253"/>
      <c r="N449" s="254"/>
      <c r="O449" s="254"/>
      <c r="P449" s="254"/>
      <c r="Q449" s="254"/>
      <c r="R449" s="254"/>
      <c r="S449" s="254"/>
      <c r="T449" s="255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6" t="s">
        <v>228</v>
      </c>
      <c r="AU449" s="256" t="s">
        <v>84</v>
      </c>
      <c r="AV449" s="14" t="s">
        <v>84</v>
      </c>
      <c r="AW449" s="14" t="s">
        <v>37</v>
      </c>
      <c r="AX449" s="14" t="s">
        <v>75</v>
      </c>
      <c r="AY449" s="256" t="s">
        <v>137</v>
      </c>
    </row>
    <row r="450" s="14" customFormat="1">
      <c r="A450" s="14"/>
      <c r="B450" s="246"/>
      <c r="C450" s="247"/>
      <c r="D450" s="226" t="s">
        <v>228</v>
      </c>
      <c r="E450" s="248" t="s">
        <v>19</v>
      </c>
      <c r="F450" s="249" t="s">
        <v>1942</v>
      </c>
      <c r="G450" s="247"/>
      <c r="H450" s="250">
        <v>-2.52</v>
      </c>
      <c r="I450" s="251"/>
      <c r="J450" s="247"/>
      <c r="K450" s="247"/>
      <c r="L450" s="252"/>
      <c r="M450" s="253"/>
      <c r="N450" s="254"/>
      <c r="O450" s="254"/>
      <c r="P450" s="254"/>
      <c r="Q450" s="254"/>
      <c r="R450" s="254"/>
      <c r="S450" s="254"/>
      <c r="T450" s="255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6" t="s">
        <v>228</v>
      </c>
      <c r="AU450" s="256" t="s">
        <v>84</v>
      </c>
      <c r="AV450" s="14" t="s">
        <v>84</v>
      </c>
      <c r="AW450" s="14" t="s">
        <v>37</v>
      </c>
      <c r="AX450" s="14" t="s">
        <v>75</v>
      </c>
      <c r="AY450" s="256" t="s">
        <v>137</v>
      </c>
    </row>
    <row r="451" s="14" customFormat="1">
      <c r="A451" s="14"/>
      <c r="B451" s="246"/>
      <c r="C451" s="247"/>
      <c r="D451" s="226" t="s">
        <v>228</v>
      </c>
      <c r="E451" s="248" t="s">
        <v>19</v>
      </c>
      <c r="F451" s="249" t="s">
        <v>1503</v>
      </c>
      <c r="G451" s="247"/>
      <c r="H451" s="250">
        <v>-2.8799999999999999</v>
      </c>
      <c r="I451" s="251"/>
      <c r="J451" s="247"/>
      <c r="K451" s="247"/>
      <c r="L451" s="252"/>
      <c r="M451" s="253"/>
      <c r="N451" s="254"/>
      <c r="O451" s="254"/>
      <c r="P451" s="254"/>
      <c r="Q451" s="254"/>
      <c r="R451" s="254"/>
      <c r="S451" s="254"/>
      <c r="T451" s="255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56" t="s">
        <v>228</v>
      </c>
      <c r="AU451" s="256" t="s">
        <v>84</v>
      </c>
      <c r="AV451" s="14" t="s">
        <v>84</v>
      </c>
      <c r="AW451" s="14" t="s">
        <v>37</v>
      </c>
      <c r="AX451" s="14" t="s">
        <v>75</v>
      </c>
      <c r="AY451" s="256" t="s">
        <v>137</v>
      </c>
    </row>
    <row r="452" s="14" customFormat="1">
      <c r="A452" s="14"/>
      <c r="B452" s="246"/>
      <c r="C452" s="247"/>
      <c r="D452" s="226" t="s">
        <v>228</v>
      </c>
      <c r="E452" s="248" t="s">
        <v>19</v>
      </c>
      <c r="F452" s="249" t="s">
        <v>1943</v>
      </c>
      <c r="G452" s="247"/>
      <c r="H452" s="250">
        <v>-6.4800000000000004</v>
      </c>
      <c r="I452" s="251"/>
      <c r="J452" s="247"/>
      <c r="K452" s="247"/>
      <c r="L452" s="252"/>
      <c r="M452" s="253"/>
      <c r="N452" s="254"/>
      <c r="O452" s="254"/>
      <c r="P452" s="254"/>
      <c r="Q452" s="254"/>
      <c r="R452" s="254"/>
      <c r="S452" s="254"/>
      <c r="T452" s="255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6" t="s">
        <v>228</v>
      </c>
      <c r="AU452" s="256" t="s">
        <v>84</v>
      </c>
      <c r="AV452" s="14" t="s">
        <v>84</v>
      </c>
      <c r="AW452" s="14" t="s">
        <v>37</v>
      </c>
      <c r="AX452" s="14" t="s">
        <v>75</v>
      </c>
      <c r="AY452" s="256" t="s">
        <v>137</v>
      </c>
    </row>
    <row r="453" s="14" customFormat="1">
      <c r="A453" s="14"/>
      <c r="B453" s="246"/>
      <c r="C453" s="247"/>
      <c r="D453" s="226" t="s">
        <v>228</v>
      </c>
      <c r="E453" s="248" t="s">
        <v>19</v>
      </c>
      <c r="F453" s="249" t="s">
        <v>1944</v>
      </c>
      <c r="G453" s="247"/>
      <c r="H453" s="250">
        <v>-1.98</v>
      </c>
      <c r="I453" s="251"/>
      <c r="J453" s="247"/>
      <c r="K453" s="247"/>
      <c r="L453" s="252"/>
      <c r="M453" s="253"/>
      <c r="N453" s="254"/>
      <c r="O453" s="254"/>
      <c r="P453" s="254"/>
      <c r="Q453" s="254"/>
      <c r="R453" s="254"/>
      <c r="S453" s="254"/>
      <c r="T453" s="255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6" t="s">
        <v>228</v>
      </c>
      <c r="AU453" s="256" t="s">
        <v>84</v>
      </c>
      <c r="AV453" s="14" t="s">
        <v>84</v>
      </c>
      <c r="AW453" s="14" t="s">
        <v>37</v>
      </c>
      <c r="AX453" s="14" t="s">
        <v>75</v>
      </c>
      <c r="AY453" s="256" t="s">
        <v>137</v>
      </c>
    </row>
    <row r="454" s="14" customFormat="1">
      <c r="A454" s="14"/>
      <c r="B454" s="246"/>
      <c r="C454" s="247"/>
      <c r="D454" s="226" t="s">
        <v>228</v>
      </c>
      <c r="E454" s="248" t="s">
        <v>19</v>
      </c>
      <c r="F454" s="249" t="s">
        <v>1509</v>
      </c>
      <c r="G454" s="247"/>
      <c r="H454" s="250">
        <v>-5.2199999999999998</v>
      </c>
      <c r="I454" s="251"/>
      <c r="J454" s="247"/>
      <c r="K454" s="247"/>
      <c r="L454" s="252"/>
      <c r="M454" s="253"/>
      <c r="N454" s="254"/>
      <c r="O454" s="254"/>
      <c r="P454" s="254"/>
      <c r="Q454" s="254"/>
      <c r="R454" s="254"/>
      <c r="S454" s="254"/>
      <c r="T454" s="255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6" t="s">
        <v>228</v>
      </c>
      <c r="AU454" s="256" t="s">
        <v>84</v>
      </c>
      <c r="AV454" s="14" t="s">
        <v>84</v>
      </c>
      <c r="AW454" s="14" t="s">
        <v>37</v>
      </c>
      <c r="AX454" s="14" t="s">
        <v>75</v>
      </c>
      <c r="AY454" s="256" t="s">
        <v>137</v>
      </c>
    </row>
    <row r="455" s="16" customFormat="1">
      <c r="A455" s="16"/>
      <c r="B455" s="280"/>
      <c r="C455" s="281"/>
      <c r="D455" s="226" t="s">
        <v>228</v>
      </c>
      <c r="E455" s="282" t="s">
        <v>19</v>
      </c>
      <c r="F455" s="283" t="s">
        <v>1309</v>
      </c>
      <c r="G455" s="281"/>
      <c r="H455" s="284">
        <v>126.774</v>
      </c>
      <c r="I455" s="285"/>
      <c r="J455" s="281"/>
      <c r="K455" s="281"/>
      <c r="L455" s="286"/>
      <c r="M455" s="287"/>
      <c r="N455" s="288"/>
      <c r="O455" s="288"/>
      <c r="P455" s="288"/>
      <c r="Q455" s="288"/>
      <c r="R455" s="288"/>
      <c r="S455" s="288"/>
      <c r="T455" s="289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T455" s="290" t="s">
        <v>228</v>
      </c>
      <c r="AU455" s="290" t="s">
        <v>84</v>
      </c>
      <c r="AV455" s="16" t="s">
        <v>151</v>
      </c>
      <c r="AW455" s="16" t="s">
        <v>37</v>
      </c>
      <c r="AX455" s="16" t="s">
        <v>75</v>
      </c>
      <c r="AY455" s="290" t="s">
        <v>137</v>
      </c>
    </row>
    <row r="456" s="13" customFormat="1">
      <c r="A456" s="13"/>
      <c r="B456" s="236"/>
      <c r="C456" s="237"/>
      <c r="D456" s="226" t="s">
        <v>228</v>
      </c>
      <c r="E456" s="238" t="s">
        <v>19</v>
      </c>
      <c r="F456" s="239" t="s">
        <v>1910</v>
      </c>
      <c r="G456" s="237"/>
      <c r="H456" s="238" t="s">
        <v>19</v>
      </c>
      <c r="I456" s="240"/>
      <c r="J456" s="237"/>
      <c r="K456" s="237"/>
      <c r="L456" s="241"/>
      <c r="M456" s="242"/>
      <c r="N456" s="243"/>
      <c r="O456" s="243"/>
      <c r="P456" s="243"/>
      <c r="Q456" s="243"/>
      <c r="R456" s="243"/>
      <c r="S456" s="243"/>
      <c r="T456" s="244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5" t="s">
        <v>228</v>
      </c>
      <c r="AU456" s="245" t="s">
        <v>84</v>
      </c>
      <c r="AV456" s="13" t="s">
        <v>82</v>
      </c>
      <c r="AW456" s="13" t="s">
        <v>37</v>
      </c>
      <c r="AX456" s="13" t="s">
        <v>75</v>
      </c>
      <c r="AY456" s="245" t="s">
        <v>137</v>
      </c>
    </row>
    <row r="457" s="14" customFormat="1">
      <c r="A457" s="14"/>
      <c r="B457" s="246"/>
      <c r="C457" s="247"/>
      <c r="D457" s="226" t="s">
        <v>228</v>
      </c>
      <c r="E457" s="248" t="s">
        <v>19</v>
      </c>
      <c r="F457" s="249" t="s">
        <v>1945</v>
      </c>
      <c r="G457" s="247"/>
      <c r="H457" s="250">
        <v>45.719999999999999</v>
      </c>
      <c r="I457" s="251"/>
      <c r="J457" s="247"/>
      <c r="K457" s="247"/>
      <c r="L457" s="252"/>
      <c r="M457" s="253"/>
      <c r="N457" s="254"/>
      <c r="O457" s="254"/>
      <c r="P457" s="254"/>
      <c r="Q457" s="254"/>
      <c r="R457" s="254"/>
      <c r="S457" s="254"/>
      <c r="T457" s="255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56" t="s">
        <v>228</v>
      </c>
      <c r="AU457" s="256" t="s">
        <v>84</v>
      </c>
      <c r="AV457" s="14" t="s">
        <v>84</v>
      </c>
      <c r="AW457" s="14" t="s">
        <v>37</v>
      </c>
      <c r="AX457" s="14" t="s">
        <v>75</v>
      </c>
      <c r="AY457" s="256" t="s">
        <v>137</v>
      </c>
    </row>
    <row r="458" s="14" customFormat="1">
      <c r="A458" s="14"/>
      <c r="B458" s="246"/>
      <c r="C458" s="247"/>
      <c r="D458" s="226" t="s">
        <v>228</v>
      </c>
      <c r="E458" s="248" t="s">
        <v>19</v>
      </c>
      <c r="F458" s="249" t="s">
        <v>1504</v>
      </c>
      <c r="G458" s="247"/>
      <c r="H458" s="250">
        <v>-2.6099999999999999</v>
      </c>
      <c r="I458" s="251"/>
      <c r="J458" s="247"/>
      <c r="K458" s="247"/>
      <c r="L458" s="252"/>
      <c r="M458" s="253"/>
      <c r="N458" s="254"/>
      <c r="O458" s="254"/>
      <c r="P458" s="254"/>
      <c r="Q458" s="254"/>
      <c r="R458" s="254"/>
      <c r="S458" s="254"/>
      <c r="T458" s="255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6" t="s">
        <v>228</v>
      </c>
      <c r="AU458" s="256" t="s">
        <v>84</v>
      </c>
      <c r="AV458" s="14" t="s">
        <v>84</v>
      </c>
      <c r="AW458" s="14" t="s">
        <v>37</v>
      </c>
      <c r="AX458" s="14" t="s">
        <v>75</v>
      </c>
      <c r="AY458" s="256" t="s">
        <v>137</v>
      </c>
    </row>
    <row r="459" s="13" customFormat="1">
      <c r="A459" s="13"/>
      <c r="B459" s="236"/>
      <c r="C459" s="237"/>
      <c r="D459" s="226" t="s">
        <v>228</v>
      </c>
      <c r="E459" s="238" t="s">
        <v>19</v>
      </c>
      <c r="F459" s="239" t="s">
        <v>1489</v>
      </c>
      <c r="G459" s="237"/>
      <c r="H459" s="238" t="s">
        <v>19</v>
      </c>
      <c r="I459" s="240"/>
      <c r="J459" s="237"/>
      <c r="K459" s="237"/>
      <c r="L459" s="241"/>
      <c r="M459" s="242"/>
      <c r="N459" s="243"/>
      <c r="O459" s="243"/>
      <c r="P459" s="243"/>
      <c r="Q459" s="243"/>
      <c r="R459" s="243"/>
      <c r="S459" s="243"/>
      <c r="T459" s="244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5" t="s">
        <v>228</v>
      </c>
      <c r="AU459" s="245" t="s">
        <v>84</v>
      </c>
      <c r="AV459" s="13" t="s">
        <v>82</v>
      </c>
      <c r="AW459" s="13" t="s">
        <v>37</v>
      </c>
      <c r="AX459" s="13" t="s">
        <v>75</v>
      </c>
      <c r="AY459" s="245" t="s">
        <v>137</v>
      </c>
    </row>
    <row r="460" s="14" customFormat="1">
      <c r="A460" s="14"/>
      <c r="B460" s="246"/>
      <c r="C460" s="247"/>
      <c r="D460" s="226" t="s">
        <v>228</v>
      </c>
      <c r="E460" s="248" t="s">
        <v>19</v>
      </c>
      <c r="F460" s="249" t="s">
        <v>1946</v>
      </c>
      <c r="G460" s="247"/>
      <c r="H460" s="250">
        <v>118.548</v>
      </c>
      <c r="I460" s="251"/>
      <c r="J460" s="247"/>
      <c r="K460" s="247"/>
      <c r="L460" s="252"/>
      <c r="M460" s="253"/>
      <c r="N460" s="254"/>
      <c r="O460" s="254"/>
      <c r="P460" s="254"/>
      <c r="Q460" s="254"/>
      <c r="R460" s="254"/>
      <c r="S460" s="254"/>
      <c r="T460" s="255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6" t="s">
        <v>228</v>
      </c>
      <c r="AU460" s="256" t="s">
        <v>84</v>
      </c>
      <c r="AV460" s="14" t="s">
        <v>84</v>
      </c>
      <c r="AW460" s="14" t="s">
        <v>37</v>
      </c>
      <c r="AX460" s="14" t="s">
        <v>75</v>
      </c>
      <c r="AY460" s="256" t="s">
        <v>137</v>
      </c>
    </row>
    <row r="461" s="14" customFormat="1">
      <c r="A461" s="14"/>
      <c r="B461" s="246"/>
      <c r="C461" s="247"/>
      <c r="D461" s="226" t="s">
        <v>228</v>
      </c>
      <c r="E461" s="248" t="s">
        <v>19</v>
      </c>
      <c r="F461" s="249" t="s">
        <v>1947</v>
      </c>
      <c r="G461" s="247"/>
      <c r="H461" s="250">
        <v>-25.788</v>
      </c>
      <c r="I461" s="251"/>
      <c r="J461" s="247"/>
      <c r="K461" s="247"/>
      <c r="L461" s="252"/>
      <c r="M461" s="253"/>
      <c r="N461" s="254"/>
      <c r="O461" s="254"/>
      <c r="P461" s="254"/>
      <c r="Q461" s="254"/>
      <c r="R461" s="254"/>
      <c r="S461" s="254"/>
      <c r="T461" s="255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6" t="s">
        <v>228</v>
      </c>
      <c r="AU461" s="256" t="s">
        <v>84</v>
      </c>
      <c r="AV461" s="14" t="s">
        <v>84</v>
      </c>
      <c r="AW461" s="14" t="s">
        <v>37</v>
      </c>
      <c r="AX461" s="14" t="s">
        <v>75</v>
      </c>
      <c r="AY461" s="256" t="s">
        <v>137</v>
      </c>
    </row>
    <row r="462" s="14" customFormat="1">
      <c r="A462" s="14"/>
      <c r="B462" s="246"/>
      <c r="C462" s="247"/>
      <c r="D462" s="226" t="s">
        <v>228</v>
      </c>
      <c r="E462" s="248" t="s">
        <v>19</v>
      </c>
      <c r="F462" s="249" t="s">
        <v>1942</v>
      </c>
      <c r="G462" s="247"/>
      <c r="H462" s="250">
        <v>-2.52</v>
      </c>
      <c r="I462" s="251"/>
      <c r="J462" s="247"/>
      <c r="K462" s="247"/>
      <c r="L462" s="252"/>
      <c r="M462" s="253"/>
      <c r="N462" s="254"/>
      <c r="O462" s="254"/>
      <c r="P462" s="254"/>
      <c r="Q462" s="254"/>
      <c r="R462" s="254"/>
      <c r="S462" s="254"/>
      <c r="T462" s="255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56" t="s">
        <v>228</v>
      </c>
      <c r="AU462" s="256" t="s">
        <v>84</v>
      </c>
      <c r="AV462" s="14" t="s">
        <v>84</v>
      </c>
      <c r="AW462" s="14" t="s">
        <v>37</v>
      </c>
      <c r="AX462" s="14" t="s">
        <v>75</v>
      </c>
      <c r="AY462" s="256" t="s">
        <v>137</v>
      </c>
    </row>
    <row r="463" s="14" customFormat="1">
      <c r="A463" s="14"/>
      <c r="B463" s="246"/>
      <c r="C463" s="247"/>
      <c r="D463" s="226" t="s">
        <v>228</v>
      </c>
      <c r="E463" s="248" t="s">
        <v>19</v>
      </c>
      <c r="F463" s="249" t="s">
        <v>1503</v>
      </c>
      <c r="G463" s="247"/>
      <c r="H463" s="250">
        <v>-2.8799999999999999</v>
      </c>
      <c r="I463" s="251"/>
      <c r="J463" s="247"/>
      <c r="K463" s="247"/>
      <c r="L463" s="252"/>
      <c r="M463" s="253"/>
      <c r="N463" s="254"/>
      <c r="O463" s="254"/>
      <c r="P463" s="254"/>
      <c r="Q463" s="254"/>
      <c r="R463" s="254"/>
      <c r="S463" s="254"/>
      <c r="T463" s="255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56" t="s">
        <v>228</v>
      </c>
      <c r="AU463" s="256" t="s">
        <v>84</v>
      </c>
      <c r="AV463" s="14" t="s">
        <v>84</v>
      </c>
      <c r="AW463" s="14" t="s">
        <v>37</v>
      </c>
      <c r="AX463" s="14" t="s">
        <v>75</v>
      </c>
      <c r="AY463" s="256" t="s">
        <v>137</v>
      </c>
    </row>
    <row r="464" s="14" customFormat="1">
      <c r="A464" s="14"/>
      <c r="B464" s="246"/>
      <c r="C464" s="247"/>
      <c r="D464" s="226" t="s">
        <v>228</v>
      </c>
      <c r="E464" s="248" t="s">
        <v>19</v>
      </c>
      <c r="F464" s="249" t="s">
        <v>1948</v>
      </c>
      <c r="G464" s="247"/>
      <c r="H464" s="250">
        <v>-4.8600000000000003</v>
      </c>
      <c r="I464" s="251"/>
      <c r="J464" s="247"/>
      <c r="K464" s="247"/>
      <c r="L464" s="252"/>
      <c r="M464" s="253"/>
      <c r="N464" s="254"/>
      <c r="O464" s="254"/>
      <c r="P464" s="254"/>
      <c r="Q464" s="254"/>
      <c r="R464" s="254"/>
      <c r="S464" s="254"/>
      <c r="T464" s="255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6" t="s">
        <v>228</v>
      </c>
      <c r="AU464" s="256" t="s">
        <v>84</v>
      </c>
      <c r="AV464" s="14" t="s">
        <v>84</v>
      </c>
      <c r="AW464" s="14" t="s">
        <v>37</v>
      </c>
      <c r="AX464" s="14" t="s">
        <v>75</v>
      </c>
      <c r="AY464" s="256" t="s">
        <v>137</v>
      </c>
    </row>
    <row r="465" s="14" customFormat="1">
      <c r="A465" s="14"/>
      <c r="B465" s="246"/>
      <c r="C465" s="247"/>
      <c r="D465" s="226" t="s">
        <v>228</v>
      </c>
      <c r="E465" s="248" t="s">
        <v>19</v>
      </c>
      <c r="F465" s="249" t="s">
        <v>1949</v>
      </c>
      <c r="G465" s="247"/>
      <c r="H465" s="250">
        <v>-2.6099999999999999</v>
      </c>
      <c r="I465" s="251"/>
      <c r="J465" s="247"/>
      <c r="K465" s="247"/>
      <c r="L465" s="252"/>
      <c r="M465" s="253"/>
      <c r="N465" s="254"/>
      <c r="O465" s="254"/>
      <c r="P465" s="254"/>
      <c r="Q465" s="254"/>
      <c r="R465" s="254"/>
      <c r="S465" s="254"/>
      <c r="T465" s="255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56" t="s">
        <v>228</v>
      </c>
      <c r="AU465" s="256" t="s">
        <v>84</v>
      </c>
      <c r="AV465" s="14" t="s">
        <v>84</v>
      </c>
      <c r="AW465" s="14" t="s">
        <v>37</v>
      </c>
      <c r="AX465" s="14" t="s">
        <v>75</v>
      </c>
      <c r="AY465" s="256" t="s">
        <v>137</v>
      </c>
    </row>
    <row r="466" s="16" customFormat="1">
      <c r="A466" s="16"/>
      <c r="B466" s="280"/>
      <c r="C466" s="281"/>
      <c r="D466" s="226" t="s">
        <v>228</v>
      </c>
      <c r="E466" s="282" t="s">
        <v>19</v>
      </c>
      <c r="F466" s="283" t="s">
        <v>1309</v>
      </c>
      <c r="G466" s="281"/>
      <c r="H466" s="284">
        <v>123</v>
      </c>
      <c r="I466" s="285"/>
      <c r="J466" s="281"/>
      <c r="K466" s="281"/>
      <c r="L466" s="286"/>
      <c r="M466" s="287"/>
      <c r="N466" s="288"/>
      <c r="O466" s="288"/>
      <c r="P466" s="288"/>
      <c r="Q466" s="288"/>
      <c r="R466" s="288"/>
      <c r="S466" s="288"/>
      <c r="T466" s="289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T466" s="290" t="s">
        <v>228</v>
      </c>
      <c r="AU466" s="290" t="s">
        <v>84</v>
      </c>
      <c r="AV466" s="16" t="s">
        <v>151</v>
      </c>
      <c r="AW466" s="16" t="s">
        <v>37</v>
      </c>
      <c r="AX466" s="16" t="s">
        <v>75</v>
      </c>
      <c r="AY466" s="290" t="s">
        <v>137</v>
      </c>
    </row>
    <row r="467" s="15" customFormat="1">
      <c r="A467" s="15"/>
      <c r="B467" s="257"/>
      <c r="C467" s="258"/>
      <c r="D467" s="226" t="s">
        <v>228</v>
      </c>
      <c r="E467" s="259" t="s">
        <v>19</v>
      </c>
      <c r="F467" s="260" t="s">
        <v>237</v>
      </c>
      <c r="G467" s="258"/>
      <c r="H467" s="261">
        <v>249.774</v>
      </c>
      <c r="I467" s="262"/>
      <c r="J467" s="258"/>
      <c r="K467" s="258"/>
      <c r="L467" s="263"/>
      <c r="M467" s="264"/>
      <c r="N467" s="265"/>
      <c r="O467" s="265"/>
      <c r="P467" s="265"/>
      <c r="Q467" s="265"/>
      <c r="R467" s="265"/>
      <c r="S467" s="265"/>
      <c r="T467" s="266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67" t="s">
        <v>228</v>
      </c>
      <c r="AU467" s="267" t="s">
        <v>84</v>
      </c>
      <c r="AV467" s="15" t="s">
        <v>155</v>
      </c>
      <c r="AW467" s="15" t="s">
        <v>37</v>
      </c>
      <c r="AX467" s="15" t="s">
        <v>82</v>
      </c>
      <c r="AY467" s="267" t="s">
        <v>137</v>
      </c>
    </row>
    <row r="468" s="2" customFormat="1" ht="44.25" customHeight="1">
      <c r="A468" s="39"/>
      <c r="B468" s="40"/>
      <c r="C468" s="213" t="s">
        <v>565</v>
      </c>
      <c r="D468" s="213" t="s">
        <v>140</v>
      </c>
      <c r="E468" s="214" t="s">
        <v>1532</v>
      </c>
      <c r="F468" s="215" t="s">
        <v>1533</v>
      </c>
      <c r="G468" s="216" t="s">
        <v>1244</v>
      </c>
      <c r="H468" s="217">
        <v>249.774</v>
      </c>
      <c r="I468" s="218"/>
      <c r="J468" s="219">
        <f>ROUND(I468*H468,2)</f>
        <v>0</v>
      </c>
      <c r="K468" s="215" t="s">
        <v>282</v>
      </c>
      <c r="L468" s="45"/>
      <c r="M468" s="220" t="s">
        <v>19</v>
      </c>
      <c r="N468" s="221" t="s">
        <v>46</v>
      </c>
      <c r="O468" s="85"/>
      <c r="P468" s="222">
        <f>O468*H468</f>
        <v>0</v>
      </c>
      <c r="Q468" s="222">
        <v>0.00072000000000000005</v>
      </c>
      <c r="R468" s="222">
        <f>Q468*H468</f>
        <v>0.17983728000000002</v>
      </c>
      <c r="S468" s="222">
        <v>0</v>
      </c>
      <c r="T468" s="223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24" t="s">
        <v>189</v>
      </c>
      <c r="AT468" s="224" t="s">
        <v>140</v>
      </c>
      <c r="AU468" s="224" t="s">
        <v>84</v>
      </c>
      <c r="AY468" s="18" t="s">
        <v>137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18" t="s">
        <v>82</v>
      </c>
      <c r="BK468" s="225">
        <f>ROUND(I468*H468,2)</f>
        <v>0</v>
      </c>
      <c r="BL468" s="18" t="s">
        <v>189</v>
      </c>
      <c r="BM468" s="224" t="s">
        <v>1951</v>
      </c>
    </row>
    <row r="469" s="2" customFormat="1">
      <c r="A469" s="39"/>
      <c r="B469" s="40"/>
      <c r="C469" s="41"/>
      <c r="D469" s="268" t="s">
        <v>284</v>
      </c>
      <c r="E469" s="41"/>
      <c r="F469" s="269" t="s">
        <v>1535</v>
      </c>
      <c r="G469" s="41"/>
      <c r="H469" s="41"/>
      <c r="I469" s="228"/>
      <c r="J469" s="41"/>
      <c r="K469" s="41"/>
      <c r="L469" s="45"/>
      <c r="M469" s="229"/>
      <c r="N469" s="230"/>
      <c r="O469" s="85"/>
      <c r="P469" s="85"/>
      <c r="Q469" s="85"/>
      <c r="R469" s="85"/>
      <c r="S469" s="85"/>
      <c r="T469" s="86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T469" s="18" t="s">
        <v>284</v>
      </c>
      <c r="AU469" s="18" t="s">
        <v>84</v>
      </c>
    </row>
    <row r="470" s="2" customFormat="1">
      <c r="A470" s="39"/>
      <c r="B470" s="40"/>
      <c r="C470" s="41"/>
      <c r="D470" s="226" t="s">
        <v>158</v>
      </c>
      <c r="E470" s="41"/>
      <c r="F470" s="227" t="s">
        <v>1952</v>
      </c>
      <c r="G470" s="41"/>
      <c r="H470" s="41"/>
      <c r="I470" s="228"/>
      <c r="J470" s="41"/>
      <c r="K470" s="41"/>
      <c r="L470" s="45"/>
      <c r="M470" s="229"/>
      <c r="N470" s="230"/>
      <c r="O470" s="85"/>
      <c r="P470" s="85"/>
      <c r="Q470" s="85"/>
      <c r="R470" s="85"/>
      <c r="S470" s="85"/>
      <c r="T470" s="86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T470" s="18" t="s">
        <v>158</v>
      </c>
      <c r="AU470" s="18" t="s">
        <v>84</v>
      </c>
    </row>
    <row r="471" s="13" customFormat="1">
      <c r="A471" s="13"/>
      <c r="B471" s="236"/>
      <c r="C471" s="237"/>
      <c r="D471" s="226" t="s">
        <v>228</v>
      </c>
      <c r="E471" s="238" t="s">
        <v>19</v>
      </c>
      <c r="F471" s="239" t="s">
        <v>1474</v>
      </c>
      <c r="G471" s="237"/>
      <c r="H471" s="238" t="s">
        <v>19</v>
      </c>
      <c r="I471" s="240"/>
      <c r="J471" s="237"/>
      <c r="K471" s="237"/>
      <c r="L471" s="241"/>
      <c r="M471" s="242"/>
      <c r="N471" s="243"/>
      <c r="O471" s="243"/>
      <c r="P471" s="243"/>
      <c r="Q471" s="243"/>
      <c r="R471" s="243"/>
      <c r="S471" s="243"/>
      <c r="T471" s="244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5" t="s">
        <v>228</v>
      </c>
      <c r="AU471" s="245" t="s">
        <v>84</v>
      </c>
      <c r="AV471" s="13" t="s">
        <v>82</v>
      </c>
      <c r="AW471" s="13" t="s">
        <v>37</v>
      </c>
      <c r="AX471" s="13" t="s">
        <v>75</v>
      </c>
      <c r="AY471" s="245" t="s">
        <v>137</v>
      </c>
    </row>
    <row r="472" s="13" customFormat="1">
      <c r="A472" s="13"/>
      <c r="B472" s="236"/>
      <c r="C472" s="237"/>
      <c r="D472" s="226" t="s">
        <v>228</v>
      </c>
      <c r="E472" s="238" t="s">
        <v>19</v>
      </c>
      <c r="F472" s="239" t="s">
        <v>1908</v>
      </c>
      <c r="G472" s="237"/>
      <c r="H472" s="238" t="s">
        <v>19</v>
      </c>
      <c r="I472" s="240"/>
      <c r="J472" s="237"/>
      <c r="K472" s="237"/>
      <c r="L472" s="241"/>
      <c r="M472" s="242"/>
      <c r="N472" s="243"/>
      <c r="O472" s="243"/>
      <c r="P472" s="243"/>
      <c r="Q472" s="243"/>
      <c r="R472" s="243"/>
      <c r="S472" s="243"/>
      <c r="T472" s="244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5" t="s">
        <v>228</v>
      </c>
      <c r="AU472" s="245" t="s">
        <v>84</v>
      </c>
      <c r="AV472" s="13" t="s">
        <v>82</v>
      </c>
      <c r="AW472" s="13" t="s">
        <v>37</v>
      </c>
      <c r="AX472" s="13" t="s">
        <v>75</v>
      </c>
      <c r="AY472" s="245" t="s">
        <v>137</v>
      </c>
    </row>
    <row r="473" s="14" customFormat="1">
      <c r="A473" s="14"/>
      <c r="B473" s="246"/>
      <c r="C473" s="247"/>
      <c r="D473" s="226" t="s">
        <v>228</v>
      </c>
      <c r="E473" s="248" t="s">
        <v>19</v>
      </c>
      <c r="F473" s="249" t="s">
        <v>1940</v>
      </c>
      <c r="G473" s="247"/>
      <c r="H473" s="250">
        <v>45.828000000000003</v>
      </c>
      <c r="I473" s="251"/>
      <c r="J473" s="247"/>
      <c r="K473" s="247"/>
      <c r="L473" s="252"/>
      <c r="M473" s="253"/>
      <c r="N473" s="254"/>
      <c r="O473" s="254"/>
      <c r="P473" s="254"/>
      <c r="Q473" s="254"/>
      <c r="R473" s="254"/>
      <c r="S473" s="254"/>
      <c r="T473" s="255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6" t="s">
        <v>228</v>
      </c>
      <c r="AU473" s="256" t="s">
        <v>84</v>
      </c>
      <c r="AV473" s="14" t="s">
        <v>84</v>
      </c>
      <c r="AW473" s="14" t="s">
        <v>37</v>
      </c>
      <c r="AX473" s="14" t="s">
        <v>75</v>
      </c>
      <c r="AY473" s="256" t="s">
        <v>137</v>
      </c>
    </row>
    <row r="474" s="14" customFormat="1">
      <c r="A474" s="14"/>
      <c r="B474" s="246"/>
      <c r="C474" s="247"/>
      <c r="D474" s="226" t="s">
        <v>228</v>
      </c>
      <c r="E474" s="248" t="s">
        <v>19</v>
      </c>
      <c r="F474" s="249" t="s">
        <v>1504</v>
      </c>
      <c r="G474" s="247"/>
      <c r="H474" s="250">
        <v>-2.6099999999999999</v>
      </c>
      <c r="I474" s="251"/>
      <c r="J474" s="247"/>
      <c r="K474" s="247"/>
      <c r="L474" s="252"/>
      <c r="M474" s="253"/>
      <c r="N474" s="254"/>
      <c r="O474" s="254"/>
      <c r="P474" s="254"/>
      <c r="Q474" s="254"/>
      <c r="R474" s="254"/>
      <c r="S474" s="254"/>
      <c r="T474" s="255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6" t="s">
        <v>228</v>
      </c>
      <c r="AU474" s="256" t="s">
        <v>84</v>
      </c>
      <c r="AV474" s="14" t="s">
        <v>84</v>
      </c>
      <c r="AW474" s="14" t="s">
        <v>37</v>
      </c>
      <c r="AX474" s="14" t="s">
        <v>75</v>
      </c>
      <c r="AY474" s="256" t="s">
        <v>137</v>
      </c>
    </row>
    <row r="475" s="13" customFormat="1">
      <c r="A475" s="13"/>
      <c r="B475" s="236"/>
      <c r="C475" s="237"/>
      <c r="D475" s="226" t="s">
        <v>228</v>
      </c>
      <c r="E475" s="238" t="s">
        <v>19</v>
      </c>
      <c r="F475" s="239" t="s">
        <v>1804</v>
      </c>
      <c r="G475" s="237"/>
      <c r="H475" s="238" t="s">
        <v>19</v>
      </c>
      <c r="I475" s="240"/>
      <c r="J475" s="237"/>
      <c r="K475" s="237"/>
      <c r="L475" s="241"/>
      <c r="M475" s="242"/>
      <c r="N475" s="243"/>
      <c r="O475" s="243"/>
      <c r="P475" s="243"/>
      <c r="Q475" s="243"/>
      <c r="R475" s="243"/>
      <c r="S475" s="243"/>
      <c r="T475" s="244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5" t="s">
        <v>228</v>
      </c>
      <c r="AU475" s="245" t="s">
        <v>84</v>
      </c>
      <c r="AV475" s="13" t="s">
        <v>82</v>
      </c>
      <c r="AW475" s="13" t="s">
        <v>37</v>
      </c>
      <c r="AX475" s="13" t="s">
        <v>75</v>
      </c>
      <c r="AY475" s="245" t="s">
        <v>137</v>
      </c>
    </row>
    <row r="476" s="14" customFormat="1">
      <c r="A476" s="14"/>
      <c r="B476" s="246"/>
      <c r="C476" s="247"/>
      <c r="D476" s="226" t="s">
        <v>228</v>
      </c>
      <c r="E476" s="248" t="s">
        <v>19</v>
      </c>
      <c r="F476" s="249" t="s">
        <v>1941</v>
      </c>
      <c r="G476" s="247"/>
      <c r="H476" s="250">
        <v>102.636</v>
      </c>
      <c r="I476" s="251"/>
      <c r="J476" s="247"/>
      <c r="K476" s="247"/>
      <c r="L476" s="252"/>
      <c r="M476" s="253"/>
      <c r="N476" s="254"/>
      <c r="O476" s="254"/>
      <c r="P476" s="254"/>
      <c r="Q476" s="254"/>
      <c r="R476" s="254"/>
      <c r="S476" s="254"/>
      <c r="T476" s="255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6" t="s">
        <v>228</v>
      </c>
      <c r="AU476" s="256" t="s">
        <v>84</v>
      </c>
      <c r="AV476" s="14" t="s">
        <v>84</v>
      </c>
      <c r="AW476" s="14" t="s">
        <v>37</v>
      </c>
      <c r="AX476" s="14" t="s">
        <v>75</v>
      </c>
      <c r="AY476" s="256" t="s">
        <v>137</v>
      </c>
    </row>
    <row r="477" s="14" customFormat="1">
      <c r="A477" s="14"/>
      <c r="B477" s="246"/>
      <c r="C477" s="247"/>
      <c r="D477" s="226" t="s">
        <v>228</v>
      </c>
      <c r="E477" s="248" t="s">
        <v>19</v>
      </c>
      <c r="F477" s="249" t="s">
        <v>1942</v>
      </c>
      <c r="G477" s="247"/>
      <c r="H477" s="250">
        <v>-2.52</v>
      </c>
      <c r="I477" s="251"/>
      <c r="J477" s="247"/>
      <c r="K477" s="247"/>
      <c r="L477" s="252"/>
      <c r="M477" s="253"/>
      <c r="N477" s="254"/>
      <c r="O477" s="254"/>
      <c r="P477" s="254"/>
      <c r="Q477" s="254"/>
      <c r="R477" s="254"/>
      <c r="S477" s="254"/>
      <c r="T477" s="255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6" t="s">
        <v>228</v>
      </c>
      <c r="AU477" s="256" t="s">
        <v>84</v>
      </c>
      <c r="AV477" s="14" t="s">
        <v>84</v>
      </c>
      <c r="AW477" s="14" t="s">
        <v>37</v>
      </c>
      <c r="AX477" s="14" t="s">
        <v>75</v>
      </c>
      <c r="AY477" s="256" t="s">
        <v>137</v>
      </c>
    </row>
    <row r="478" s="14" customFormat="1">
      <c r="A478" s="14"/>
      <c r="B478" s="246"/>
      <c r="C478" s="247"/>
      <c r="D478" s="226" t="s">
        <v>228</v>
      </c>
      <c r="E478" s="248" t="s">
        <v>19</v>
      </c>
      <c r="F478" s="249" t="s">
        <v>1503</v>
      </c>
      <c r="G478" s="247"/>
      <c r="H478" s="250">
        <v>-2.8799999999999999</v>
      </c>
      <c r="I478" s="251"/>
      <c r="J478" s="247"/>
      <c r="K478" s="247"/>
      <c r="L478" s="252"/>
      <c r="M478" s="253"/>
      <c r="N478" s="254"/>
      <c r="O478" s="254"/>
      <c r="P478" s="254"/>
      <c r="Q478" s="254"/>
      <c r="R478" s="254"/>
      <c r="S478" s="254"/>
      <c r="T478" s="255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6" t="s">
        <v>228</v>
      </c>
      <c r="AU478" s="256" t="s">
        <v>84</v>
      </c>
      <c r="AV478" s="14" t="s">
        <v>84</v>
      </c>
      <c r="AW478" s="14" t="s">
        <v>37</v>
      </c>
      <c r="AX478" s="14" t="s">
        <v>75</v>
      </c>
      <c r="AY478" s="256" t="s">
        <v>137</v>
      </c>
    </row>
    <row r="479" s="14" customFormat="1">
      <c r="A479" s="14"/>
      <c r="B479" s="246"/>
      <c r="C479" s="247"/>
      <c r="D479" s="226" t="s">
        <v>228</v>
      </c>
      <c r="E479" s="248" t="s">
        <v>19</v>
      </c>
      <c r="F479" s="249" t="s">
        <v>1943</v>
      </c>
      <c r="G479" s="247"/>
      <c r="H479" s="250">
        <v>-6.4800000000000004</v>
      </c>
      <c r="I479" s="251"/>
      <c r="J479" s="247"/>
      <c r="K479" s="247"/>
      <c r="L479" s="252"/>
      <c r="M479" s="253"/>
      <c r="N479" s="254"/>
      <c r="O479" s="254"/>
      <c r="P479" s="254"/>
      <c r="Q479" s="254"/>
      <c r="R479" s="254"/>
      <c r="S479" s="254"/>
      <c r="T479" s="255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56" t="s">
        <v>228</v>
      </c>
      <c r="AU479" s="256" t="s">
        <v>84</v>
      </c>
      <c r="AV479" s="14" t="s">
        <v>84</v>
      </c>
      <c r="AW479" s="14" t="s">
        <v>37</v>
      </c>
      <c r="AX479" s="14" t="s">
        <v>75</v>
      </c>
      <c r="AY479" s="256" t="s">
        <v>137</v>
      </c>
    </row>
    <row r="480" s="14" customFormat="1">
      <c r="A480" s="14"/>
      <c r="B480" s="246"/>
      <c r="C480" s="247"/>
      <c r="D480" s="226" t="s">
        <v>228</v>
      </c>
      <c r="E480" s="248" t="s">
        <v>19</v>
      </c>
      <c r="F480" s="249" t="s">
        <v>1944</v>
      </c>
      <c r="G480" s="247"/>
      <c r="H480" s="250">
        <v>-1.98</v>
      </c>
      <c r="I480" s="251"/>
      <c r="J480" s="247"/>
      <c r="K480" s="247"/>
      <c r="L480" s="252"/>
      <c r="M480" s="253"/>
      <c r="N480" s="254"/>
      <c r="O480" s="254"/>
      <c r="P480" s="254"/>
      <c r="Q480" s="254"/>
      <c r="R480" s="254"/>
      <c r="S480" s="254"/>
      <c r="T480" s="255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56" t="s">
        <v>228</v>
      </c>
      <c r="AU480" s="256" t="s">
        <v>84</v>
      </c>
      <c r="AV480" s="14" t="s">
        <v>84</v>
      </c>
      <c r="AW480" s="14" t="s">
        <v>37</v>
      </c>
      <c r="AX480" s="14" t="s">
        <v>75</v>
      </c>
      <c r="AY480" s="256" t="s">
        <v>137</v>
      </c>
    </row>
    <row r="481" s="14" customFormat="1">
      <c r="A481" s="14"/>
      <c r="B481" s="246"/>
      <c r="C481" s="247"/>
      <c r="D481" s="226" t="s">
        <v>228</v>
      </c>
      <c r="E481" s="248" t="s">
        <v>19</v>
      </c>
      <c r="F481" s="249" t="s">
        <v>1509</v>
      </c>
      <c r="G481" s="247"/>
      <c r="H481" s="250">
        <v>-5.2199999999999998</v>
      </c>
      <c r="I481" s="251"/>
      <c r="J481" s="247"/>
      <c r="K481" s="247"/>
      <c r="L481" s="252"/>
      <c r="M481" s="253"/>
      <c r="N481" s="254"/>
      <c r="O481" s="254"/>
      <c r="P481" s="254"/>
      <c r="Q481" s="254"/>
      <c r="R481" s="254"/>
      <c r="S481" s="254"/>
      <c r="T481" s="255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56" t="s">
        <v>228</v>
      </c>
      <c r="AU481" s="256" t="s">
        <v>84</v>
      </c>
      <c r="AV481" s="14" t="s">
        <v>84</v>
      </c>
      <c r="AW481" s="14" t="s">
        <v>37</v>
      </c>
      <c r="AX481" s="14" t="s">
        <v>75</v>
      </c>
      <c r="AY481" s="256" t="s">
        <v>137</v>
      </c>
    </row>
    <row r="482" s="16" customFormat="1">
      <c r="A482" s="16"/>
      <c r="B482" s="280"/>
      <c r="C482" s="281"/>
      <c r="D482" s="226" t="s">
        <v>228</v>
      </c>
      <c r="E482" s="282" t="s">
        <v>19</v>
      </c>
      <c r="F482" s="283" t="s">
        <v>1309</v>
      </c>
      <c r="G482" s="281"/>
      <c r="H482" s="284">
        <v>126.774</v>
      </c>
      <c r="I482" s="285"/>
      <c r="J482" s="281"/>
      <c r="K482" s="281"/>
      <c r="L482" s="286"/>
      <c r="M482" s="287"/>
      <c r="N482" s="288"/>
      <c r="O482" s="288"/>
      <c r="P482" s="288"/>
      <c r="Q482" s="288"/>
      <c r="R482" s="288"/>
      <c r="S482" s="288"/>
      <c r="T482" s="289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T482" s="290" t="s">
        <v>228</v>
      </c>
      <c r="AU482" s="290" t="s">
        <v>84</v>
      </c>
      <c r="AV482" s="16" t="s">
        <v>151</v>
      </c>
      <c r="AW482" s="16" t="s">
        <v>37</v>
      </c>
      <c r="AX482" s="16" t="s">
        <v>75</v>
      </c>
      <c r="AY482" s="290" t="s">
        <v>137</v>
      </c>
    </row>
    <row r="483" s="13" customFormat="1">
      <c r="A483" s="13"/>
      <c r="B483" s="236"/>
      <c r="C483" s="237"/>
      <c r="D483" s="226" t="s">
        <v>228</v>
      </c>
      <c r="E483" s="238" t="s">
        <v>19</v>
      </c>
      <c r="F483" s="239" t="s">
        <v>1910</v>
      </c>
      <c r="G483" s="237"/>
      <c r="H483" s="238" t="s">
        <v>19</v>
      </c>
      <c r="I483" s="240"/>
      <c r="J483" s="237"/>
      <c r="K483" s="237"/>
      <c r="L483" s="241"/>
      <c r="M483" s="242"/>
      <c r="N483" s="243"/>
      <c r="O483" s="243"/>
      <c r="P483" s="243"/>
      <c r="Q483" s="243"/>
      <c r="R483" s="243"/>
      <c r="S483" s="243"/>
      <c r="T483" s="244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5" t="s">
        <v>228</v>
      </c>
      <c r="AU483" s="245" t="s">
        <v>84</v>
      </c>
      <c r="AV483" s="13" t="s">
        <v>82</v>
      </c>
      <c r="AW483" s="13" t="s">
        <v>37</v>
      </c>
      <c r="AX483" s="13" t="s">
        <v>75</v>
      </c>
      <c r="AY483" s="245" t="s">
        <v>137</v>
      </c>
    </row>
    <row r="484" s="14" customFormat="1">
      <c r="A484" s="14"/>
      <c r="B484" s="246"/>
      <c r="C484" s="247"/>
      <c r="D484" s="226" t="s">
        <v>228</v>
      </c>
      <c r="E484" s="248" t="s">
        <v>19</v>
      </c>
      <c r="F484" s="249" t="s">
        <v>1945</v>
      </c>
      <c r="G484" s="247"/>
      <c r="H484" s="250">
        <v>45.719999999999999</v>
      </c>
      <c r="I484" s="251"/>
      <c r="J484" s="247"/>
      <c r="K484" s="247"/>
      <c r="L484" s="252"/>
      <c r="M484" s="253"/>
      <c r="N484" s="254"/>
      <c r="O484" s="254"/>
      <c r="P484" s="254"/>
      <c r="Q484" s="254"/>
      <c r="R484" s="254"/>
      <c r="S484" s="254"/>
      <c r="T484" s="255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56" t="s">
        <v>228</v>
      </c>
      <c r="AU484" s="256" t="s">
        <v>84</v>
      </c>
      <c r="AV484" s="14" t="s">
        <v>84</v>
      </c>
      <c r="AW484" s="14" t="s">
        <v>37</v>
      </c>
      <c r="AX484" s="14" t="s">
        <v>75</v>
      </c>
      <c r="AY484" s="256" t="s">
        <v>137</v>
      </c>
    </row>
    <row r="485" s="14" customFormat="1">
      <c r="A485" s="14"/>
      <c r="B485" s="246"/>
      <c r="C485" s="247"/>
      <c r="D485" s="226" t="s">
        <v>228</v>
      </c>
      <c r="E485" s="248" t="s">
        <v>19</v>
      </c>
      <c r="F485" s="249" t="s">
        <v>1504</v>
      </c>
      <c r="G485" s="247"/>
      <c r="H485" s="250">
        <v>-2.6099999999999999</v>
      </c>
      <c r="I485" s="251"/>
      <c r="J485" s="247"/>
      <c r="K485" s="247"/>
      <c r="L485" s="252"/>
      <c r="M485" s="253"/>
      <c r="N485" s="254"/>
      <c r="O485" s="254"/>
      <c r="P485" s="254"/>
      <c r="Q485" s="254"/>
      <c r="R485" s="254"/>
      <c r="S485" s="254"/>
      <c r="T485" s="255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56" t="s">
        <v>228</v>
      </c>
      <c r="AU485" s="256" t="s">
        <v>84</v>
      </c>
      <c r="AV485" s="14" t="s">
        <v>84</v>
      </c>
      <c r="AW485" s="14" t="s">
        <v>37</v>
      </c>
      <c r="AX485" s="14" t="s">
        <v>75</v>
      </c>
      <c r="AY485" s="256" t="s">
        <v>137</v>
      </c>
    </row>
    <row r="486" s="13" customFormat="1">
      <c r="A486" s="13"/>
      <c r="B486" s="236"/>
      <c r="C486" s="237"/>
      <c r="D486" s="226" t="s">
        <v>228</v>
      </c>
      <c r="E486" s="238" t="s">
        <v>19</v>
      </c>
      <c r="F486" s="239" t="s">
        <v>1489</v>
      </c>
      <c r="G486" s="237"/>
      <c r="H486" s="238" t="s">
        <v>19</v>
      </c>
      <c r="I486" s="240"/>
      <c r="J486" s="237"/>
      <c r="K486" s="237"/>
      <c r="L486" s="241"/>
      <c r="M486" s="242"/>
      <c r="N486" s="243"/>
      <c r="O486" s="243"/>
      <c r="P486" s="243"/>
      <c r="Q486" s="243"/>
      <c r="R486" s="243"/>
      <c r="S486" s="243"/>
      <c r="T486" s="244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5" t="s">
        <v>228</v>
      </c>
      <c r="AU486" s="245" t="s">
        <v>84</v>
      </c>
      <c r="AV486" s="13" t="s">
        <v>82</v>
      </c>
      <c r="AW486" s="13" t="s">
        <v>37</v>
      </c>
      <c r="AX486" s="13" t="s">
        <v>75</v>
      </c>
      <c r="AY486" s="245" t="s">
        <v>137</v>
      </c>
    </row>
    <row r="487" s="14" customFormat="1">
      <c r="A487" s="14"/>
      <c r="B487" s="246"/>
      <c r="C487" s="247"/>
      <c r="D487" s="226" t="s">
        <v>228</v>
      </c>
      <c r="E487" s="248" t="s">
        <v>19</v>
      </c>
      <c r="F487" s="249" t="s">
        <v>1946</v>
      </c>
      <c r="G487" s="247"/>
      <c r="H487" s="250">
        <v>118.548</v>
      </c>
      <c r="I487" s="251"/>
      <c r="J487" s="247"/>
      <c r="K487" s="247"/>
      <c r="L487" s="252"/>
      <c r="M487" s="253"/>
      <c r="N487" s="254"/>
      <c r="O487" s="254"/>
      <c r="P487" s="254"/>
      <c r="Q487" s="254"/>
      <c r="R487" s="254"/>
      <c r="S487" s="254"/>
      <c r="T487" s="255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6" t="s">
        <v>228</v>
      </c>
      <c r="AU487" s="256" t="s">
        <v>84</v>
      </c>
      <c r="AV487" s="14" t="s">
        <v>84</v>
      </c>
      <c r="AW487" s="14" t="s">
        <v>37</v>
      </c>
      <c r="AX487" s="14" t="s">
        <v>75</v>
      </c>
      <c r="AY487" s="256" t="s">
        <v>137</v>
      </c>
    </row>
    <row r="488" s="14" customFormat="1">
      <c r="A488" s="14"/>
      <c r="B488" s="246"/>
      <c r="C488" s="247"/>
      <c r="D488" s="226" t="s">
        <v>228</v>
      </c>
      <c r="E488" s="248" t="s">
        <v>19</v>
      </c>
      <c r="F488" s="249" t="s">
        <v>1947</v>
      </c>
      <c r="G488" s="247"/>
      <c r="H488" s="250">
        <v>-25.788</v>
      </c>
      <c r="I488" s="251"/>
      <c r="J488" s="247"/>
      <c r="K488" s="247"/>
      <c r="L488" s="252"/>
      <c r="M488" s="253"/>
      <c r="N488" s="254"/>
      <c r="O488" s="254"/>
      <c r="P488" s="254"/>
      <c r="Q488" s="254"/>
      <c r="R488" s="254"/>
      <c r="S488" s="254"/>
      <c r="T488" s="255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6" t="s">
        <v>228</v>
      </c>
      <c r="AU488" s="256" t="s">
        <v>84</v>
      </c>
      <c r="AV488" s="14" t="s">
        <v>84</v>
      </c>
      <c r="AW488" s="14" t="s">
        <v>37</v>
      </c>
      <c r="AX488" s="14" t="s">
        <v>75</v>
      </c>
      <c r="AY488" s="256" t="s">
        <v>137</v>
      </c>
    </row>
    <row r="489" s="14" customFormat="1">
      <c r="A489" s="14"/>
      <c r="B489" s="246"/>
      <c r="C489" s="247"/>
      <c r="D489" s="226" t="s">
        <v>228</v>
      </c>
      <c r="E489" s="248" t="s">
        <v>19</v>
      </c>
      <c r="F489" s="249" t="s">
        <v>1942</v>
      </c>
      <c r="G489" s="247"/>
      <c r="H489" s="250">
        <v>-2.52</v>
      </c>
      <c r="I489" s="251"/>
      <c r="J489" s="247"/>
      <c r="K489" s="247"/>
      <c r="L489" s="252"/>
      <c r="M489" s="253"/>
      <c r="N489" s="254"/>
      <c r="O489" s="254"/>
      <c r="P489" s="254"/>
      <c r="Q489" s="254"/>
      <c r="R489" s="254"/>
      <c r="S489" s="254"/>
      <c r="T489" s="255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T489" s="256" t="s">
        <v>228</v>
      </c>
      <c r="AU489" s="256" t="s">
        <v>84</v>
      </c>
      <c r="AV489" s="14" t="s">
        <v>84</v>
      </c>
      <c r="AW489" s="14" t="s">
        <v>37</v>
      </c>
      <c r="AX489" s="14" t="s">
        <v>75</v>
      </c>
      <c r="AY489" s="256" t="s">
        <v>137</v>
      </c>
    </row>
    <row r="490" s="14" customFormat="1">
      <c r="A490" s="14"/>
      <c r="B490" s="246"/>
      <c r="C490" s="247"/>
      <c r="D490" s="226" t="s">
        <v>228</v>
      </c>
      <c r="E490" s="248" t="s">
        <v>19</v>
      </c>
      <c r="F490" s="249" t="s">
        <v>1503</v>
      </c>
      <c r="G490" s="247"/>
      <c r="H490" s="250">
        <v>-2.8799999999999999</v>
      </c>
      <c r="I490" s="251"/>
      <c r="J490" s="247"/>
      <c r="K490" s="247"/>
      <c r="L490" s="252"/>
      <c r="M490" s="253"/>
      <c r="N490" s="254"/>
      <c r="O490" s="254"/>
      <c r="P490" s="254"/>
      <c r="Q490" s="254"/>
      <c r="R490" s="254"/>
      <c r="S490" s="254"/>
      <c r="T490" s="255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6" t="s">
        <v>228</v>
      </c>
      <c r="AU490" s="256" t="s">
        <v>84</v>
      </c>
      <c r="AV490" s="14" t="s">
        <v>84</v>
      </c>
      <c r="AW490" s="14" t="s">
        <v>37</v>
      </c>
      <c r="AX490" s="14" t="s">
        <v>75</v>
      </c>
      <c r="AY490" s="256" t="s">
        <v>137</v>
      </c>
    </row>
    <row r="491" s="14" customFormat="1">
      <c r="A491" s="14"/>
      <c r="B491" s="246"/>
      <c r="C491" s="247"/>
      <c r="D491" s="226" t="s">
        <v>228</v>
      </c>
      <c r="E491" s="248" t="s">
        <v>19</v>
      </c>
      <c r="F491" s="249" t="s">
        <v>1948</v>
      </c>
      <c r="G491" s="247"/>
      <c r="H491" s="250">
        <v>-4.8600000000000003</v>
      </c>
      <c r="I491" s="251"/>
      <c r="J491" s="247"/>
      <c r="K491" s="247"/>
      <c r="L491" s="252"/>
      <c r="M491" s="253"/>
      <c r="N491" s="254"/>
      <c r="O491" s="254"/>
      <c r="P491" s="254"/>
      <c r="Q491" s="254"/>
      <c r="R491" s="254"/>
      <c r="S491" s="254"/>
      <c r="T491" s="255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6" t="s">
        <v>228</v>
      </c>
      <c r="AU491" s="256" t="s">
        <v>84</v>
      </c>
      <c r="AV491" s="14" t="s">
        <v>84</v>
      </c>
      <c r="AW491" s="14" t="s">
        <v>37</v>
      </c>
      <c r="AX491" s="14" t="s">
        <v>75</v>
      </c>
      <c r="AY491" s="256" t="s">
        <v>137</v>
      </c>
    </row>
    <row r="492" s="14" customFormat="1">
      <c r="A492" s="14"/>
      <c r="B492" s="246"/>
      <c r="C492" s="247"/>
      <c r="D492" s="226" t="s">
        <v>228</v>
      </c>
      <c r="E492" s="248" t="s">
        <v>19</v>
      </c>
      <c r="F492" s="249" t="s">
        <v>1949</v>
      </c>
      <c r="G492" s="247"/>
      <c r="H492" s="250">
        <v>-2.6099999999999999</v>
      </c>
      <c r="I492" s="251"/>
      <c r="J492" s="247"/>
      <c r="K492" s="247"/>
      <c r="L492" s="252"/>
      <c r="M492" s="253"/>
      <c r="N492" s="254"/>
      <c r="O492" s="254"/>
      <c r="P492" s="254"/>
      <c r="Q492" s="254"/>
      <c r="R492" s="254"/>
      <c r="S492" s="254"/>
      <c r="T492" s="255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56" t="s">
        <v>228</v>
      </c>
      <c r="AU492" s="256" t="s">
        <v>84</v>
      </c>
      <c r="AV492" s="14" t="s">
        <v>84</v>
      </c>
      <c r="AW492" s="14" t="s">
        <v>37</v>
      </c>
      <c r="AX492" s="14" t="s">
        <v>75</v>
      </c>
      <c r="AY492" s="256" t="s">
        <v>137</v>
      </c>
    </row>
    <row r="493" s="16" customFormat="1">
      <c r="A493" s="16"/>
      <c r="B493" s="280"/>
      <c r="C493" s="281"/>
      <c r="D493" s="226" t="s">
        <v>228</v>
      </c>
      <c r="E493" s="282" t="s">
        <v>19</v>
      </c>
      <c r="F493" s="283" t="s">
        <v>1309</v>
      </c>
      <c r="G493" s="281"/>
      <c r="H493" s="284">
        <v>123</v>
      </c>
      <c r="I493" s="285"/>
      <c r="J493" s="281"/>
      <c r="K493" s="281"/>
      <c r="L493" s="286"/>
      <c r="M493" s="287"/>
      <c r="N493" s="288"/>
      <c r="O493" s="288"/>
      <c r="P493" s="288"/>
      <c r="Q493" s="288"/>
      <c r="R493" s="288"/>
      <c r="S493" s="288"/>
      <c r="T493" s="289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T493" s="290" t="s">
        <v>228</v>
      </c>
      <c r="AU493" s="290" t="s">
        <v>84</v>
      </c>
      <c r="AV493" s="16" t="s">
        <v>151</v>
      </c>
      <c r="AW493" s="16" t="s">
        <v>37</v>
      </c>
      <c r="AX493" s="16" t="s">
        <v>75</v>
      </c>
      <c r="AY493" s="290" t="s">
        <v>137</v>
      </c>
    </row>
    <row r="494" s="15" customFormat="1">
      <c r="A494" s="15"/>
      <c r="B494" s="257"/>
      <c r="C494" s="258"/>
      <c r="D494" s="226" t="s">
        <v>228</v>
      </c>
      <c r="E494" s="259" t="s">
        <v>19</v>
      </c>
      <c r="F494" s="260" t="s">
        <v>237</v>
      </c>
      <c r="G494" s="258"/>
      <c r="H494" s="261">
        <v>249.774</v>
      </c>
      <c r="I494" s="262"/>
      <c r="J494" s="258"/>
      <c r="K494" s="258"/>
      <c r="L494" s="263"/>
      <c r="M494" s="264"/>
      <c r="N494" s="265"/>
      <c r="O494" s="265"/>
      <c r="P494" s="265"/>
      <c r="Q494" s="265"/>
      <c r="R494" s="265"/>
      <c r="S494" s="265"/>
      <c r="T494" s="266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7" t="s">
        <v>228</v>
      </c>
      <c r="AU494" s="267" t="s">
        <v>84</v>
      </c>
      <c r="AV494" s="15" t="s">
        <v>155</v>
      </c>
      <c r="AW494" s="15" t="s">
        <v>37</v>
      </c>
      <c r="AX494" s="15" t="s">
        <v>82</v>
      </c>
      <c r="AY494" s="267" t="s">
        <v>137</v>
      </c>
    </row>
    <row r="495" s="12" customFormat="1" ht="22.8" customHeight="1">
      <c r="A495" s="12"/>
      <c r="B495" s="197"/>
      <c r="C495" s="198"/>
      <c r="D495" s="199" t="s">
        <v>74</v>
      </c>
      <c r="E495" s="211" t="s">
        <v>1537</v>
      </c>
      <c r="F495" s="211" t="s">
        <v>1538</v>
      </c>
      <c r="G495" s="198"/>
      <c r="H495" s="198"/>
      <c r="I495" s="201"/>
      <c r="J495" s="212">
        <f>BK495</f>
        <v>0</v>
      </c>
      <c r="K495" s="198"/>
      <c r="L495" s="203"/>
      <c r="M495" s="204"/>
      <c r="N495" s="205"/>
      <c r="O495" s="205"/>
      <c r="P495" s="206">
        <f>SUM(P496:P713)</f>
        <v>0</v>
      </c>
      <c r="Q495" s="205"/>
      <c r="R495" s="206">
        <f>SUM(R496:R713)</f>
        <v>3.9346989600000004</v>
      </c>
      <c r="S495" s="205"/>
      <c r="T495" s="207">
        <f>SUM(T496:T713)</f>
        <v>0.8261952600000001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08" t="s">
        <v>84</v>
      </c>
      <c r="AT495" s="209" t="s">
        <v>74</v>
      </c>
      <c r="AU495" s="209" t="s">
        <v>82</v>
      </c>
      <c r="AY495" s="208" t="s">
        <v>137</v>
      </c>
      <c r="BK495" s="210">
        <f>SUM(BK496:BK713)</f>
        <v>0</v>
      </c>
    </row>
    <row r="496" s="2" customFormat="1" ht="16.5" customHeight="1">
      <c r="A496" s="39"/>
      <c r="B496" s="40"/>
      <c r="C496" s="213" t="s">
        <v>533</v>
      </c>
      <c r="D496" s="213" t="s">
        <v>140</v>
      </c>
      <c r="E496" s="214" t="s">
        <v>1539</v>
      </c>
      <c r="F496" s="215" t="s">
        <v>1540</v>
      </c>
      <c r="G496" s="216" t="s">
        <v>1244</v>
      </c>
      <c r="H496" s="217">
        <v>2665.1460000000002</v>
      </c>
      <c r="I496" s="218"/>
      <c r="J496" s="219">
        <f>ROUND(I496*H496,2)</f>
        <v>0</v>
      </c>
      <c r="K496" s="215" t="s">
        <v>282</v>
      </c>
      <c r="L496" s="45"/>
      <c r="M496" s="220" t="s">
        <v>19</v>
      </c>
      <c r="N496" s="221" t="s">
        <v>46</v>
      </c>
      <c r="O496" s="85"/>
      <c r="P496" s="222">
        <f>O496*H496</f>
        <v>0</v>
      </c>
      <c r="Q496" s="222">
        <v>0.001</v>
      </c>
      <c r="R496" s="222">
        <f>Q496*H496</f>
        <v>2.6651460000000005</v>
      </c>
      <c r="S496" s="222">
        <v>0.00031</v>
      </c>
      <c r="T496" s="223">
        <f>S496*H496</f>
        <v>0.8261952600000001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24" t="s">
        <v>189</v>
      </c>
      <c r="AT496" s="224" t="s">
        <v>140</v>
      </c>
      <c r="AU496" s="224" t="s">
        <v>84</v>
      </c>
      <c r="AY496" s="18" t="s">
        <v>137</v>
      </c>
      <c r="BE496" s="225">
        <f>IF(N496="základní",J496,0)</f>
        <v>0</v>
      </c>
      <c r="BF496" s="225">
        <f>IF(N496="snížená",J496,0)</f>
        <v>0</v>
      </c>
      <c r="BG496" s="225">
        <f>IF(N496="zákl. přenesená",J496,0)</f>
        <v>0</v>
      </c>
      <c r="BH496" s="225">
        <f>IF(N496="sníž. přenesená",J496,0)</f>
        <v>0</v>
      </c>
      <c r="BI496" s="225">
        <f>IF(N496="nulová",J496,0)</f>
        <v>0</v>
      </c>
      <c r="BJ496" s="18" t="s">
        <v>82</v>
      </c>
      <c r="BK496" s="225">
        <f>ROUND(I496*H496,2)</f>
        <v>0</v>
      </c>
      <c r="BL496" s="18" t="s">
        <v>189</v>
      </c>
      <c r="BM496" s="224" t="s">
        <v>1953</v>
      </c>
    </row>
    <row r="497" s="2" customFormat="1">
      <c r="A497" s="39"/>
      <c r="B497" s="40"/>
      <c r="C497" s="41"/>
      <c r="D497" s="268" t="s">
        <v>284</v>
      </c>
      <c r="E497" s="41"/>
      <c r="F497" s="269" t="s">
        <v>1542</v>
      </c>
      <c r="G497" s="41"/>
      <c r="H497" s="41"/>
      <c r="I497" s="228"/>
      <c r="J497" s="41"/>
      <c r="K497" s="41"/>
      <c r="L497" s="45"/>
      <c r="M497" s="229"/>
      <c r="N497" s="230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284</v>
      </c>
      <c r="AU497" s="18" t="s">
        <v>84</v>
      </c>
    </row>
    <row r="498" s="13" customFormat="1">
      <c r="A498" s="13"/>
      <c r="B498" s="236"/>
      <c r="C498" s="237"/>
      <c r="D498" s="226" t="s">
        <v>228</v>
      </c>
      <c r="E498" s="238" t="s">
        <v>19</v>
      </c>
      <c r="F498" s="239" t="s">
        <v>1543</v>
      </c>
      <c r="G498" s="237"/>
      <c r="H498" s="238" t="s">
        <v>19</v>
      </c>
      <c r="I498" s="240"/>
      <c r="J498" s="237"/>
      <c r="K498" s="237"/>
      <c r="L498" s="241"/>
      <c r="M498" s="242"/>
      <c r="N498" s="243"/>
      <c r="O498" s="243"/>
      <c r="P498" s="243"/>
      <c r="Q498" s="243"/>
      <c r="R498" s="243"/>
      <c r="S498" s="243"/>
      <c r="T498" s="244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45" t="s">
        <v>228</v>
      </c>
      <c r="AU498" s="245" t="s">
        <v>84</v>
      </c>
      <c r="AV498" s="13" t="s">
        <v>82</v>
      </c>
      <c r="AW498" s="13" t="s">
        <v>37</v>
      </c>
      <c r="AX498" s="13" t="s">
        <v>75</v>
      </c>
      <c r="AY498" s="245" t="s">
        <v>137</v>
      </c>
    </row>
    <row r="499" s="13" customFormat="1">
      <c r="A499" s="13"/>
      <c r="B499" s="236"/>
      <c r="C499" s="237"/>
      <c r="D499" s="226" t="s">
        <v>228</v>
      </c>
      <c r="E499" s="238" t="s">
        <v>19</v>
      </c>
      <c r="F499" s="239" t="s">
        <v>1474</v>
      </c>
      <c r="G499" s="237"/>
      <c r="H499" s="238" t="s">
        <v>19</v>
      </c>
      <c r="I499" s="240"/>
      <c r="J499" s="237"/>
      <c r="K499" s="237"/>
      <c r="L499" s="241"/>
      <c r="M499" s="242"/>
      <c r="N499" s="243"/>
      <c r="O499" s="243"/>
      <c r="P499" s="243"/>
      <c r="Q499" s="243"/>
      <c r="R499" s="243"/>
      <c r="S499" s="243"/>
      <c r="T499" s="244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5" t="s">
        <v>228</v>
      </c>
      <c r="AU499" s="245" t="s">
        <v>84</v>
      </c>
      <c r="AV499" s="13" t="s">
        <v>82</v>
      </c>
      <c r="AW499" s="13" t="s">
        <v>37</v>
      </c>
      <c r="AX499" s="13" t="s">
        <v>75</v>
      </c>
      <c r="AY499" s="245" t="s">
        <v>137</v>
      </c>
    </row>
    <row r="500" s="14" customFormat="1">
      <c r="A500" s="14"/>
      <c r="B500" s="246"/>
      <c r="C500" s="247"/>
      <c r="D500" s="226" t="s">
        <v>228</v>
      </c>
      <c r="E500" s="248" t="s">
        <v>19</v>
      </c>
      <c r="F500" s="249" t="s">
        <v>1847</v>
      </c>
      <c r="G500" s="247"/>
      <c r="H500" s="250">
        <v>109.62000000000001</v>
      </c>
      <c r="I500" s="251"/>
      <c r="J500" s="247"/>
      <c r="K500" s="247"/>
      <c r="L500" s="252"/>
      <c r="M500" s="253"/>
      <c r="N500" s="254"/>
      <c r="O500" s="254"/>
      <c r="P500" s="254"/>
      <c r="Q500" s="254"/>
      <c r="R500" s="254"/>
      <c r="S500" s="254"/>
      <c r="T500" s="255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6" t="s">
        <v>228</v>
      </c>
      <c r="AU500" s="256" t="s">
        <v>84</v>
      </c>
      <c r="AV500" s="14" t="s">
        <v>84</v>
      </c>
      <c r="AW500" s="14" t="s">
        <v>37</v>
      </c>
      <c r="AX500" s="14" t="s">
        <v>75</v>
      </c>
      <c r="AY500" s="256" t="s">
        <v>137</v>
      </c>
    </row>
    <row r="501" s="14" customFormat="1">
      <c r="A501" s="14"/>
      <c r="B501" s="246"/>
      <c r="C501" s="247"/>
      <c r="D501" s="226" t="s">
        <v>228</v>
      </c>
      <c r="E501" s="248" t="s">
        <v>19</v>
      </c>
      <c r="F501" s="249" t="s">
        <v>1848</v>
      </c>
      <c r="G501" s="247"/>
      <c r="H501" s="250">
        <v>147.47999999999999</v>
      </c>
      <c r="I501" s="251"/>
      <c r="J501" s="247"/>
      <c r="K501" s="247"/>
      <c r="L501" s="252"/>
      <c r="M501" s="253"/>
      <c r="N501" s="254"/>
      <c r="O501" s="254"/>
      <c r="P501" s="254"/>
      <c r="Q501" s="254"/>
      <c r="R501" s="254"/>
      <c r="S501" s="254"/>
      <c r="T501" s="255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256" t="s">
        <v>228</v>
      </c>
      <c r="AU501" s="256" t="s">
        <v>84</v>
      </c>
      <c r="AV501" s="14" t="s">
        <v>84</v>
      </c>
      <c r="AW501" s="14" t="s">
        <v>37</v>
      </c>
      <c r="AX501" s="14" t="s">
        <v>75</v>
      </c>
      <c r="AY501" s="256" t="s">
        <v>137</v>
      </c>
    </row>
    <row r="502" s="14" customFormat="1">
      <c r="A502" s="14"/>
      <c r="B502" s="246"/>
      <c r="C502" s="247"/>
      <c r="D502" s="226" t="s">
        <v>228</v>
      </c>
      <c r="E502" s="248" t="s">
        <v>19</v>
      </c>
      <c r="F502" s="249" t="s">
        <v>1849</v>
      </c>
      <c r="G502" s="247"/>
      <c r="H502" s="250">
        <v>230.81</v>
      </c>
      <c r="I502" s="251"/>
      <c r="J502" s="247"/>
      <c r="K502" s="247"/>
      <c r="L502" s="252"/>
      <c r="M502" s="253"/>
      <c r="N502" s="254"/>
      <c r="O502" s="254"/>
      <c r="P502" s="254"/>
      <c r="Q502" s="254"/>
      <c r="R502" s="254"/>
      <c r="S502" s="254"/>
      <c r="T502" s="255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6" t="s">
        <v>228</v>
      </c>
      <c r="AU502" s="256" t="s">
        <v>84</v>
      </c>
      <c r="AV502" s="14" t="s">
        <v>84</v>
      </c>
      <c r="AW502" s="14" t="s">
        <v>37</v>
      </c>
      <c r="AX502" s="14" t="s">
        <v>75</v>
      </c>
      <c r="AY502" s="256" t="s">
        <v>137</v>
      </c>
    </row>
    <row r="503" s="16" customFormat="1">
      <c r="A503" s="16"/>
      <c r="B503" s="280"/>
      <c r="C503" s="281"/>
      <c r="D503" s="226" t="s">
        <v>228</v>
      </c>
      <c r="E503" s="282" t="s">
        <v>19</v>
      </c>
      <c r="F503" s="283" t="s">
        <v>1309</v>
      </c>
      <c r="G503" s="281"/>
      <c r="H503" s="284">
        <v>487.91000000000002</v>
      </c>
      <c r="I503" s="285"/>
      <c r="J503" s="281"/>
      <c r="K503" s="281"/>
      <c r="L503" s="286"/>
      <c r="M503" s="287"/>
      <c r="N503" s="288"/>
      <c r="O503" s="288"/>
      <c r="P503" s="288"/>
      <c r="Q503" s="288"/>
      <c r="R503" s="288"/>
      <c r="S503" s="288"/>
      <c r="T503" s="289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T503" s="290" t="s">
        <v>228</v>
      </c>
      <c r="AU503" s="290" t="s">
        <v>84</v>
      </c>
      <c r="AV503" s="16" t="s">
        <v>151</v>
      </c>
      <c r="AW503" s="16" t="s">
        <v>37</v>
      </c>
      <c r="AX503" s="16" t="s">
        <v>75</v>
      </c>
      <c r="AY503" s="290" t="s">
        <v>137</v>
      </c>
    </row>
    <row r="504" s="13" customFormat="1">
      <c r="A504" s="13"/>
      <c r="B504" s="236"/>
      <c r="C504" s="237"/>
      <c r="D504" s="226" t="s">
        <v>228</v>
      </c>
      <c r="E504" s="238" t="s">
        <v>19</v>
      </c>
      <c r="F504" s="239" t="s">
        <v>1488</v>
      </c>
      <c r="G504" s="237"/>
      <c r="H504" s="238" t="s">
        <v>19</v>
      </c>
      <c r="I504" s="240"/>
      <c r="J504" s="237"/>
      <c r="K504" s="237"/>
      <c r="L504" s="241"/>
      <c r="M504" s="242"/>
      <c r="N504" s="243"/>
      <c r="O504" s="243"/>
      <c r="P504" s="243"/>
      <c r="Q504" s="243"/>
      <c r="R504" s="243"/>
      <c r="S504" s="243"/>
      <c r="T504" s="244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5" t="s">
        <v>228</v>
      </c>
      <c r="AU504" s="245" t="s">
        <v>84</v>
      </c>
      <c r="AV504" s="13" t="s">
        <v>82</v>
      </c>
      <c r="AW504" s="13" t="s">
        <v>37</v>
      </c>
      <c r="AX504" s="13" t="s">
        <v>75</v>
      </c>
      <c r="AY504" s="245" t="s">
        <v>137</v>
      </c>
    </row>
    <row r="505" s="14" customFormat="1">
      <c r="A505" s="14"/>
      <c r="B505" s="246"/>
      <c r="C505" s="247"/>
      <c r="D505" s="226" t="s">
        <v>228</v>
      </c>
      <c r="E505" s="248" t="s">
        <v>19</v>
      </c>
      <c r="F505" s="249" t="s">
        <v>1851</v>
      </c>
      <c r="G505" s="247"/>
      <c r="H505" s="250">
        <v>312.25</v>
      </c>
      <c r="I505" s="251"/>
      <c r="J505" s="247"/>
      <c r="K505" s="247"/>
      <c r="L505" s="252"/>
      <c r="M505" s="253"/>
      <c r="N505" s="254"/>
      <c r="O505" s="254"/>
      <c r="P505" s="254"/>
      <c r="Q505" s="254"/>
      <c r="R505" s="254"/>
      <c r="S505" s="254"/>
      <c r="T505" s="255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6" t="s">
        <v>228</v>
      </c>
      <c r="AU505" s="256" t="s">
        <v>84</v>
      </c>
      <c r="AV505" s="14" t="s">
        <v>84</v>
      </c>
      <c r="AW505" s="14" t="s">
        <v>37</v>
      </c>
      <c r="AX505" s="14" t="s">
        <v>75</v>
      </c>
      <c r="AY505" s="256" t="s">
        <v>137</v>
      </c>
    </row>
    <row r="506" s="14" customFormat="1">
      <c r="A506" s="14"/>
      <c r="B506" s="246"/>
      <c r="C506" s="247"/>
      <c r="D506" s="226" t="s">
        <v>228</v>
      </c>
      <c r="E506" s="248" t="s">
        <v>19</v>
      </c>
      <c r="F506" s="249" t="s">
        <v>1852</v>
      </c>
      <c r="G506" s="247"/>
      <c r="H506" s="250">
        <v>11.17</v>
      </c>
      <c r="I506" s="251"/>
      <c r="J506" s="247"/>
      <c r="K506" s="247"/>
      <c r="L506" s="252"/>
      <c r="M506" s="253"/>
      <c r="N506" s="254"/>
      <c r="O506" s="254"/>
      <c r="P506" s="254"/>
      <c r="Q506" s="254"/>
      <c r="R506" s="254"/>
      <c r="S506" s="254"/>
      <c r="T506" s="255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6" t="s">
        <v>228</v>
      </c>
      <c r="AU506" s="256" t="s">
        <v>84</v>
      </c>
      <c r="AV506" s="14" t="s">
        <v>84</v>
      </c>
      <c r="AW506" s="14" t="s">
        <v>37</v>
      </c>
      <c r="AX506" s="14" t="s">
        <v>75</v>
      </c>
      <c r="AY506" s="256" t="s">
        <v>137</v>
      </c>
    </row>
    <row r="507" s="16" customFormat="1">
      <c r="A507" s="16"/>
      <c r="B507" s="280"/>
      <c r="C507" s="281"/>
      <c r="D507" s="226" t="s">
        <v>228</v>
      </c>
      <c r="E507" s="282" t="s">
        <v>19</v>
      </c>
      <c r="F507" s="283" t="s">
        <v>1309</v>
      </c>
      <c r="G507" s="281"/>
      <c r="H507" s="284">
        <v>323.42000000000002</v>
      </c>
      <c r="I507" s="285"/>
      <c r="J507" s="281"/>
      <c r="K507" s="281"/>
      <c r="L507" s="286"/>
      <c r="M507" s="287"/>
      <c r="N507" s="288"/>
      <c r="O507" s="288"/>
      <c r="P507" s="288"/>
      <c r="Q507" s="288"/>
      <c r="R507" s="288"/>
      <c r="S507" s="288"/>
      <c r="T507" s="289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T507" s="290" t="s">
        <v>228</v>
      </c>
      <c r="AU507" s="290" t="s">
        <v>84</v>
      </c>
      <c r="AV507" s="16" t="s">
        <v>151</v>
      </c>
      <c r="AW507" s="16" t="s">
        <v>37</v>
      </c>
      <c r="AX507" s="16" t="s">
        <v>75</v>
      </c>
      <c r="AY507" s="290" t="s">
        <v>137</v>
      </c>
    </row>
    <row r="508" s="13" customFormat="1">
      <c r="A508" s="13"/>
      <c r="B508" s="236"/>
      <c r="C508" s="237"/>
      <c r="D508" s="226" t="s">
        <v>228</v>
      </c>
      <c r="E508" s="238" t="s">
        <v>19</v>
      </c>
      <c r="F508" s="239" t="s">
        <v>1544</v>
      </c>
      <c r="G508" s="237"/>
      <c r="H508" s="238" t="s">
        <v>19</v>
      </c>
      <c r="I508" s="240"/>
      <c r="J508" s="237"/>
      <c r="K508" s="237"/>
      <c r="L508" s="241"/>
      <c r="M508" s="242"/>
      <c r="N508" s="243"/>
      <c r="O508" s="243"/>
      <c r="P508" s="243"/>
      <c r="Q508" s="243"/>
      <c r="R508" s="243"/>
      <c r="S508" s="243"/>
      <c r="T508" s="244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5" t="s">
        <v>228</v>
      </c>
      <c r="AU508" s="245" t="s">
        <v>84</v>
      </c>
      <c r="AV508" s="13" t="s">
        <v>82</v>
      </c>
      <c r="AW508" s="13" t="s">
        <v>37</v>
      </c>
      <c r="AX508" s="13" t="s">
        <v>75</v>
      </c>
      <c r="AY508" s="245" t="s">
        <v>137</v>
      </c>
    </row>
    <row r="509" s="13" customFormat="1">
      <c r="A509" s="13"/>
      <c r="B509" s="236"/>
      <c r="C509" s="237"/>
      <c r="D509" s="226" t="s">
        <v>228</v>
      </c>
      <c r="E509" s="238" t="s">
        <v>19</v>
      </c>
      <c r="F509" s="239" t="s">
        <v>1474</v>
      </c>
      <c r="G509" s="237"/>
      <c r="H509" s="238" t="s">
        <v>19</v>
      </c>
      <c r="I509" s="240"/>
      <c r="J509" s="237"/>
      <c r="K509" s="237"/>
      <c r="L509" s="241"/>
      <c r="M509" s="242"/>
      <c r="N509" s="243"/>
      <c r="O509" s="243"/>
      <c r="P509" s="243"/>
      <c r="Q509" s="243"/>
      <c r="R509" s="243"/>
      <c r="S509" s="243"/>
      <c r="T509" s="244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5" t="s">
        <v>228</v>
      </c>
      <c r="AU509" s="245" t="s">
        <v>84</v>
      </c>
      <c r="AV509" s="13" t="s">
        <v>82</v>
      </c>
      <c r="AW509" s="13" t="s">
        <v>37</v>
      </c>
      <c r="AX509" s="13" t="s">
        <v>75</v>
      </c>
      <c r="AY509" s="245" t="s">
        <v>137</v>
      </c>
    </row>
    <row r="510" s="13" customFormat="1">
      <c r="A510" s="13"/>
      <c r="B510" s="236"/>
      <c r="C510" s="237"/>
      <c r="D510" s="226" t="s">
        <v>228</v>
      </c>
      <c r="E510" s="238" t="s">
        <v>19</v>
      </c>
      <c r="F510" s="239" t="s">
        <v>1908</v>
      </c>
      <c r="G510" s="237"/>
      <c r="H510" s="238" t="s">
        <v>19</v>
      </c>
      <c r="I510" s="240"/>
      <c r="J510" s="237"/>
      <c r="K510" s="237"/>
      <c r="L510" s="241"/>
      <c r="M510" s="242"/>
      <c r="N510" s="243"/>
      <c r="O510" s="243"/>
      <c r="P510" s="243"/>
      <c r="Q510" s="243"/>
      <c r="R510" s="243"/>
      <c r="S510" s="243"/>
      <c r="T510" s="244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5" t="s">
        <v>228</v>
      </c>
      <c r="AU510" s="245" t="s">
        <v>84</v>
      </c>
      <c r="AV510" s="13" t="s">
        <v>82</v>
      </c>
      <c r="AW510" s="13" t="s">
        <v>37</v>
      </c>
      <c r="AX510" s="13" t="s">
        <v>75</v>
      </c>
      <c r="AY510" s="245" t="s">
        <v>137</v>
      </c>
    </row>
    <row r="511" s="14" customFormat="1">
      <c r="A511" s="14"/>
      <c r="B511" s="246"/>
      <c r="C511" s="247"/>
      <c r="D511" s="226" t="s">
        <v>228</v>
      </c>
      <c r="E511" s="248" t="s">
        <v>19</v>
      </c>
      <c r="F511" s="249" t="s">
        <v>1954</v>
      </c>
      <c r="G511" s="247"/>
      <c r="H511" s="250">
        <v>45.828000000000003</v>
      </c>
      <c r="I511" s="251"/>
      <c r="J511" s="247"/>
      <c r="K511" s="247"/>
      <c r="L511" s="252"/>
      <c r="M511" s="253"/>
      <c r="N511" s="254"/>
      <c r="O511" s="254"/>
      <c r="P511" s="254"/>
      <c r="Q511" s="254"/>
      <c r="R511" s="254"/>
      <c r="S511" s="254"/>
      <c r="T511" s="255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6" t="s">
        <v>228</v>
      </c>
      <c r="AU511" s="256" t="s">
        <v>84</v>
      </c>
      <c r="AV511" s="14" t="s">
        <v>84</v>
      </c>
      <c r="AW511" s="14" t="s">
        <v>37</v>
      </c>
      <c r="AX511" s="14" t="s">
        <v>75</v>
      </c>
      <c r="AY511" s="256" t="s">
        <v>137</v>
      </c>
    </row>
    <row r="512" s="13" customFormat="1">
      <c r="A512" s="13"/>
      <c r="B512" s="236"/>
      <c r="C512" s="237"/>
      <c r="D512" s="226" t="s">
        <v>228</v>
      </c>
      <c r="E512" s="238" t="s">
        <v>19</v>
      </c>
      <c r="F512" s="239" t="s">
        <v>1955</v>
      </c>
      <c r="G512" s="237"/>
      <c r="H512" s="238" t="s">
        <v>19</v>
      </c>
      <c r="I512" s="240"/>
      <c r="J512" s="237"/>
      <c r="K512" s="237"/>
      <c r="L512" s="241"/>
      <c r="M512" s="242"/>
      <c r="N512" s="243"/>
      <c r="O512" s="243"/>
      <c r="P512" s="243"/>
      <c r="Q512" s="243"/>
      <c r="R512" s="243"/>
      <c r="S512" s="243"/>
      <c r="T512" s="244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45" t="s">
        <v>228</v>
      </c>
      <c r="AU512" s="245" t="s">
        <v>84</v>
      </c>
      <c r="AV512" s="13" t="s">
        <v>82</v>
      </c>
      <c r="AW512" s="13" t="s">
        <v>37</v>
      </c>
      <c r="AX512" s="13" t="s">
        <v>75</v>
      </c>
      <c r="AY512" s="245" t="s">
        <v>137</v>
      </c>
    </row>
    <row r="513" s="14" customFormat="1">
      <c r="A513" s="14"/>
      <c r="B513" s="246"/>
      <c r="C513" s="247"/>
      <c r="D513" s="226" t="s">
        <v>228</v>
      </c>
      <c r="E513" s="248" t="s">
        <v>19</v>
      </c>
      <c r="F513" s="249" t="s">
        <v>1956</v>
      </c>
      <c r="G513" s="247"/>
      <c r="H513" s="250">
        <v>23.111999999999998</v>
      </c>
      <c r="I513" s="251"/>
      <c r="J513" s="247"/>
      <c r="K513" s="247"/>
      <c r="L513" s="252"/>
      <c r="M513" s="253"/>
      <c r="N513" s="254"/>
      <c r="O513" s="254"/>
      <c r="P513" s="254"/>
      <c r="Q513" s="254"/>
      <c r="R513" s="254"/>
      <c r="S513" s="254"/>
      <c r="T513" s="255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56" t="s">
        <v>228</v>
      </c>
      <c r="AU513" s="256" t="s">
        <v>84</v>
      </c>
      <c r="AV513" s="14" t="s">
        <v>84</v>
      </c>
      <c r="AW513" s="14" t="s">
        <v>37</v>
      </c>
      <c r="AX513" s="14" t="s">
        <v>75</v>
      </c>
      <c r="AY513" s="256" t="s">
        <v>137</v>
      </c>
    </row>
    <row r="514" s="13" customFormat="1">
      <c r="A514" s="13"/>
      <c r="B514" s="236"/>
      <c r="C514" s="237"/>
      <c r="D514" s="226" t="s">
        <v>228</v>
      </c>
      <c r="E514" s="238" t="s">
        <v>19</v>
      </c>
      <c r="F514" s="239" t="s">
        <v>1957</v>
      </c>
      <c r="G514" s="237"/>
      <c r="H514" s="238" t="s">
        <v>19</v>
      </c>
      <c r="I514" s="240"/>
      <c r="J514" s="237"/>
      <c r="K514" s="237"/>
      <c r="L514" s="241"/>
      <c r="M514" s="242"/>
      <c r="N514" s="243"/>
      <c r="O514" s="243"/>
      <c r="P514" s="243"/>
      <c r="Q514" s="243"/>
      <c r="R514" s="243"/>
      <c r="S514" s="243"/>
      <c r="T514" s="244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5" t="s">
        <v>228</v>
      </c>
      <c r="AU514" s="245" t="s">
        <v>84</v>
      </c>
      <c r="AV514" s="13" t="s">
        <v>82</v>
      </c>
      <c r="AW514" s="13" t="s">
        <v>37</v>
      </c>
      <c r="AX514" s="13" t="s">
        <v>75</v>
      </c>
      <c r="AY514" s="245" t="s">
        <v>137</v>
      </c>
    </row>
    <row r="515" s="14" customFormat="1">
      <c r="A515" s="14"/>
      <c r="B515" s="246"/>
      <c r="C515" s="247"/>
      <c r="D515" s="226" t="s">
        <v>228</v>
      </c>
      <c r="E515" s="248" t="s">
        <v>19</v>
      </c>
      <c r="F515" s="249" t="s">
        <v>1958</v>
      </c>
      <c r="G515" s="247"/>
      <c r="H515" s="250">
        <v>16.739999999999998</v>
      </c>
      <c r="I515" s="251"/>
      <c r="J515" s="247"/>
      <c r="K515" s="247"/>
      <c r="L515" s="252"/>
      <c r="M515" s="253"/>
      <c r="N515" s="254"/>
      <c r="O515" s="254"/>
      <c r="P515" s="254"/>
      <c r="Q515" s="254"/>
      <c r="R515" s="254"/>
      <c r="S515" s="254"/>
      <c r="T515" s="255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6" t="s">
        <v>228</v>
      </c>
      <c r="AU515" s="256" t="s">
        <v>84</v>
      </c>
      <c r="AV515" s="14" t="s">
        <v>84</v>
      </c>
      <c r="AW515" s="14" t="s">
        <v>37</v>
      </c>
      <c r="AX515" s="14" t="s">
        <v>75</v>
      </c>
      <c r="AY515" s="256" t="s">
        <v>137</v>
      </c>
    </row>
    <row r="516" s="13" customFormat="1">
      <c r="A516" s="13"/>
      <c r="B516" s="236"/>
      <c r="C516" s="237"/>
      <c r="D516" s="226" t="s">
        <v>228</v>
      </c>
      <c r="E516" s="238" t="s">
        <v>19</v>
      </c>
      <c r="F516" s="239" t="s">
        <v>1959</v>
      </c>
      <c r="G516" s="237"/>
      <c r="H516" s="238" t="s">
        <v>19</v>
      </c>
      <c r="I516" s="240"/>
      <c r="J516" s="237"/>
      <c r="K516" s="237"/>
      <c r="L516" s="241"/>
      <c r="M516" s="242"/>
      <c r="N516" s="243"/>
      <c r="O516" s="243"/>
      <c r="P516" s="243"/>
      <c r="Q516" s="243"/>
      <c r="R516" s="243"/>
      <c r="S516" s="243"/>
      <c r="T516" s="244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5" t="s">
        <v>228</v>
      </c>
      <c r="AU516" s="245" t="s">
        <v>84</v>
      </c>
      <c r="AV516" s="13" t="s">
        <v>82</v>
      </c>
      <c r="AW516" s="13" t="s">
        <v>37</v>
      </c>
      <c r="AX516" s="13" t="s">
        <v>75</v>
      </c>
      <c r="AY516" s="245" t="s">
        <v>137</v>
      </c>
    </row>
    <row r="517" s="14" customFormat="1">
      <c r="A517" s="14"/>
      <c r="B517" s="246"/>
      <c r="C517" s="247"/>
      <c r="D517" s="226" t="s">
        <v>228</v>
      </c>
      <c r="E517" s="248" t="s">
        <v>19</v>
      </c>
      <c r="F517" s="249" t="s">
        <v>1960</v>
      </c>
      <c r="G517" s="247"/>
      <c r="H517" s="250">
        <v>10.619999999999999</v>
      </c>
      <c r="I517" s="251"/>
      <c r="J517" s="247"/>
      <c r="K517" s="247"/>
      <c r="L517" s="252"/>
      <c r="M517" s="253"/>
      <c r="N517" s="254"/>
      <c r="O517" s="254"/>
      <c r="P517" s="254"/>
      <c r="Q517" s="254"/>
      <c r="R517" s="254"/>
      <c r="S517" s="254"/>
      <c r="T517" s="255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56" t="s">
        <v>228</v>
      </c>
      <c r="AU517" s="256" t="s">
        <v>84</v>
      </c>
      <c r="AV517" s="14" t="s">
        <v>84</v>
      </c>
      <c r="AW517" s="14" t="s">
        <v>37</v>
      </c>
      <c r="AX517" s="14" t="s">
        <v>75</v>
      </c>
      <c r="AY517" s="256" t="s">
        <v>137</v>
      </c>
    </row>
    <row r="518" s="13" customFormat="1">
      <c r="A518" s="13"/>
      <c r="B518" s="236"/>
      <c r="C518" s="237"/>
      <c r="D518" s="226" t="s">
        <v>228</v>
      </c>
      <c r="E518" s="238" t="s">
        <v>19</v>
      </c>
      <c r="F518" s="239" t="s">
        <v>1961</v>
      </c>
      <c r="G518" s="237"/>
      <c r="H518" s="238" t="s">
        <v>19</v>
      </c>
      <c r="I518" s="240"/>
      <c r="J518" s="237"/>
      <c r="K518" s="237"/>
      <c r="L518" s="241"/>
      <c r="M518" s="242"/>
      <c r="N518" s="243"/>
      <c r="O518" s="243"/>
      <c r="P518" s="243"/>
      <c r="Q518" s="243"/>
      <c r="R518" s="243"/>
      <c r="S518" s="243"/>
      <c r="T518" s="244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5" t="s">
        <v>228</v>
      </c>
      <c r="AU518" s="245" t="s">
        <v>84</v>
      </c>
      <c r="AV518" s="13" t="s">
        <v>82</v>
      </c>
      <c r="AW518" s="13" t="s">
        <v>37</v>
      </c>
      <c r="AX518" s="13" t="s">
        <v>75</v>
      </c>
      <c r="AY518" s="245" t="s">
        <v>137</v>
      </c>
    </row>
    <row r="519" s="14" customFormat="1">
      <c r="A519" s="14"/>
      <c r="B519" s="246"/>
      <c r="C519" s="247"/>
      <c r="D519" s="226" t="s">
        <v>228</v>
      </c>
      <c r="E519" s="248" t="s">
        <v>19</v>
      </c>
      <c r="F519" s="249" t="s">
        <v>1962</v>
      </c>
      <c r="G519" s="247"/>
      <c r="H519" s="250">
        <v>13.715999999999999</v>
      </c>
      <c r="I519" s="251"/>
      <c r="J519" s="247"/>
      <c r="K519" s="247"/>
      <c r="L519" s="252"/>
      <c r="M519" s="253"/>
      <c r="N519" s="254"/>
      <c r="O519" s="254"/>
      <c r="P519" s="254"/>
      <c r="Q519" s="254"/>
      <c r="R519" s="254"/>
      <c r="S519" s="254"/>
      <c r="T519" s="255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6" t="s">
        <v>228</v>
      </c>
      <c r="AU519" s="256" t="s">
        <v>84</v>
      </c>
      <c r="AV519" s="14" t="s">
        <v>84</v>
      </c>
      <c r="AW519" s="14" t="s">
        <v>37</v>
      </c>
      <c r="AX519" s="14" t="s">
        <v>75</v>
      </c>
      <c r="AY519" s="256" t="s">
        <v>137</v>
      </c>
    </row>
    <row r="520" s="13" customFormat="1">
      <c r="A520" s="13"/>
      <c r="B520" s="236"/>
      <c r="C520" s="237"/>
      <c r="D520" s="226" t="s">
        <v>228</v>
      </c>
      <c r="E520" s="238" t="s">
        <v>19</v>
      </c>
      <c r="F520" s="239" t="s">
        <v>1475</v>
      </c>
      <c r="G520" s="237"/>
      <c r="H520" s="238" t="s">
        <v>19</v>
      </c>
      <c r="I520" s="240"/>
      <c r="J520" s="237"/>
      <c r="K520" s="237"/>
      <c r="L520" s="241"/>
      <c r="M520" s="242"/>
      <c r="N520" s="243"/>
      <c r="O520" s="243"/>
      <c r="P520" s="243"/>
      <c r="Q520" s="243"/>
      <c r="R520" s="243"/>
      <c r="S520" s="243"/>
      <c r="T520" s="244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5" t="s">
        <v>228</v>
      </c>
      <c r="AU520" s="245" t="s">
        <v>84</v>
      </c>
      <c r="AV520" s="13" t="s">
        <v>82</v>
      </c>
      <c r="AW520" s="13" t="s">
        <v>37</v>
      </c>
      <c r="AX520" s="13" t="s">
        <v>75</v>
      </c>
      <c r="AY520" s="245" t="s">
        <v>137</v>
      </c>
    </row>
    <row r="521" s="14" customFormat="1">
      <c r="A521" s="14"/>
      <c r="B521" s="246"/>
      <c r="C521" s="247"/>
      <c r="D521" s="226" t="s">
        <v>228</v>
      </c>
      <c r="E521" s="248" t="s">
        <v>19</v>
      </c>
      <c r="F521" s="249" t="s">
        <v>1963</v>
      </c>
      <c r="G521" s="247"/>
      <c r="H521" s="250">
        <v>115.17</v>
      </c>
      <c r="I521" s="251"/>
      <c r="J521" s="247"/>
      <c r="K521" s="247"/>
      <c r="L521" s="252"/>
      <c r="M521" s="253"/>
      <c r="N521" s="254"/>
      <c r="O521" s="254"/>
      <c r="P521" s="254"/>
      <c r="Q521" s="254"/>
      <c r="R521" s="254"/>
      <c r="S521" s="254"/>
      <c r="T521" s="255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56" t="s">
        <v>228</v>
      </c>
      <c r="AU521" s="256" t="s">
        <v>84</v>
      </c>
      <c r="AV521" s="14" t="s">
        <v>84</v>
      </c>
      <c r="AW521" s="14" t="s">
        <v>37</v>
      </c>
      <c r="AX521" s="14" t="s">
        <v>75</v>
      </c>
      <c r="AY521" s="256" t="s">
        <v>137</v>
      </c>
    </row>
    <row r="522" s="14" customFormat="1">
      <c r="A522" s="14"/>
      <c r="B522" s="246"/>
      <c r="C522" s="247"/>
      <c r="D522" s="226" t="s">
        <v>228</v>
      </c>
      <c r="E522" s="248" t="s">
        <v>19</v>
      </c>
      <c r="F522" s="249" t="s">
        <v>1964</v>
      </c>
      <c r="G522" s="247"/>
      <c r="H522" s="250">
        <v>4.9749999999999996</v>
      </c>
      <c r="I522" s="251"/>
      <c r="J522" s="247"/>
      <c r="K522" s="247"/>
      <c r="L522" s="252"/>
      <c r="M522" s="253"/>
      <c r="N522" s="254"/>
      <c r="O522" s="254"/>
      <c r="P522" s="254"/>
      <c r="Q522" s="254"/>
      <c r="R522" s="254"/>
      <c r="S522" s="254"/>
      <c r="T522" s="255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56" t="s">
        <v>228</v>
      </c>
      <c r="AU522" s="256" t="s">
        <v>84</v>
      </c>
      <c r="AV522" s="14" t="s">
        <v>84</v>
      </c>
      <c r="AW522" s="14" t="s">
        <v>37</v>
      </c>
      <c r="AX522" s="14" t="s">
        <v>75</v>
      </c>
      <c r="AY522" s="256" t="s">
        <v>137</v>
      </c>
    </row>
    <row r="523" s="14" customFormat="1">
      <c r="A523" s="14"/>
      <c r="B523" s="246"/>
      <c r="C523" s="247"/>
      <c r="D523" s="226" t="s">
        <v>228</v>
      </c>
      <c r="E523" s="248" t="s">
        <v>19</v>
      </c>
      <c r="F523" s="249" t="s">
        <v>1965</v>
      </c>
      <c r="G523" s="247"/>
      <c r="H523" s="250">
        <v>-2.8319999999999999</v>
      </c>
      <c r="I523" s="251"/>
      <c r="J523" s="247"/>
      <c r="K523" s="247"/>
      <c r="L523" s="252"/>
      <c r="M523" s="253"/>
      <c r="N523" s="254"/>
      <c r="O523" s="254"/>
      <c r="P523" s="254"/>
      <c r="Q523" s="254"/>
      <c r="R523" s="254"/>
      <c r="S523" s="254"/>
      <c r="T523" s="255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6" t="s">
        <v>228</v>
      </c>
      <c r="AU523" s="256" t="s">
        <v>84</v>
      </c>
      <c r="AV523" s="14" t="s">
        <v>84</v>
      </c>
      <c r="AW523" s="14" t="s">
        <v>37</v>
      </c>
      <c r="AX523" s="14" t="s">
        <v>75</v>
      </c>
      <c r="AY523" s="256" t="s">
        <v>137</v>
      </c>
    </row>
    <row r="524" s="13" customFormat="1">
      <c r="A524" s="13"/>
      <c r="B524" s="236"/>
      <c r="C524" s="237"/>
      <c r="D524" s="226" t="s">
        <v>228</v>
      </c>
      <c r="E524" s="238" t="s">
        <v>19</v>
      </c>
      <c r="F524" s="239" t="s">
        <v>1477</v>
      </c>
      <c r="G524" s="237"/>
      <c r="H524" s="238" t="s">
        <v>19</v>
      </c>
      <c r="I524" s="240"/>
      <c r="J524" s="237"/>
      <c r="K524" s="237"/>
      <c r="L524" s="241"/>
      <c r="M524" s="242"/>
      <c r="N524" s="243"/>
      <c r="O524" s="243"/>
      <c r="P524" s="243"/>
      <c r="Q524" s="243"/>
      <c r="R524" s="243"/>
      <c r="S524" s="243"/>
      <c r="T524" s="244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5" t="s">
        <v>228</v>
      </c>
      <c r="AU524" s="245" t="s">
        <v>84</v>
      </c>
      <c r="AV524" s="13" t="s">
        <v>82</v>
      </c>
      <c r="AW524" s="13" t="s">
        <v>37</v>
      </c>
      <c r="AX524" s="13" t="s">
        <v>75</v>
      </c>
      <c r="AY524" s="245" t="s">
        <v>137</v>
      </c>
    </row>
    <row r="525" s="14" customFormat="1">
      <c r="A525" s="14"/>
      <c r="B525" s="246"/>
      <c r="C525" s="247"/>
      <c r="D525" s="226" t="s">
        <v>228</v>
      </c>
      <c r="E525" s="248" t="s">
        <v>19</v>
      </c>
      <c r="F525" s="249" t="s">
        <v>1966</v>
      </c>
      <c r="G525" s="247"/>
      <c r="H525" s="250">
        <v>59.927999999999997</v>
      </c>
      <c r="I525" s="251"/>
      <c r="J525" s="247"/>
      <c r="K525" s="247"/>
      <c r="L525" s="252"/>
      <c r="M525" s="253"/>
      <c r="N525" s="254"/>
      <c r="O525" s="254"/>
      <c r="P525" s="254"/>
      <c r="Q525" s="254"/>
      <c r="R525" s="254"/>
      <c r="S525" s="254"/>
      <c r="T525" s="255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6" t="s">
        <v>228</v>
      </c>
      <c r="AU525" s="256" t="s">
        <v>84</v>
      </c>
      <c r="AV525" s="14" t="s">
        <v>84</v>
      </c>
      <c r="AW525" s="14" t="s">
        <v>37</v>
      </c>
      <c r="AX525" s="14" t="s">
        <v>75</v>
      </c>
      <c r="AY525" s="256" t="s">
        <v>137</v>
      </c>
    </row>
    <row r="526" s="14" customFormat="1">
      <c r="A526" s="14"/>
      <c r="B526" s="246"/>
      <c r="C526" s="247"/>
      <c r="D526" s="226" t="s">
        <v>228</v>
      </c>
      <c r="E526" s="248" t="s">
        <v>19</v>
      </c>
      <c r="F526" s="249" t="s">
        <v>1967</v>
      </c>
      <c r="G526" s="247"/>
      <c r="H526" s="250">
        <v>1.3700000000000001</v>
      </c>
      <c r="I526" s="251"/>
      <c r="J526" s="247"/>
      <c r="K526" s="247"/>
      <c r="L526" s="252"/>
      <c r="M526" s="253"/>
      <c r="N526" s="254"/>
      <c r="O526" s="254"/>
      <c r="P526" s="254"/>
      <c r="Q526" s="254"/>
      <c r="R526" s="254"/>
      <c r="S526" s="254"/>
      <c r="T526" s="255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6" t="s">
        <v>228</v>
      </c>
      <c r="AU526" s="256" t="s">
        <v>84</v>
      </c>
      <c r="AV526" s="14" t="s">
        <v>84</v>
      </c>
      <c r="AW526" s="14" t="s">
        <v>37</v>
      </c>
      <c r="AX526" s="14" t="s">
        <v>75</v>
      </c>
      <c r="AY526" s="256" t="s">
        <v>137</v>
      </c>
    </row>
    <row r="527" s="13" customFormat="1">
      <c r="A527" s="13"/>
      <c r="B527" s="236"/>
      <c r="C527" s="237"/>
      <c r="D527" s="226" t="s">
        <v>228</v>
      </c>
      <c r="E527" s="238" t="s">
        <v>19</v>
      </c>
      <c r="F527" s="239" t="s">
        <v>1479</v>
      </c>
      <c r="G527" s="237"/>
      <c r="H527" s="238" t="s">
        <v>19</v>
      </c>
      <c r="I527" s="240"/>
      <c r="J527" s="237"/>
      <c r="K527" s="237"/>
      <c r="L527" s="241"/>
      <c r="M527" s="242"/>
      <c r="N527" s="243"/>
      <c r="O527" s="243"/>
      <c r="P527" s="243"/>
      <c r="Q527" s="243"/>
      <c r="R527" s="243"/>
      <c r="S527" s="243"/>
      <c r="T527" s="244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5" t="s">
        <v>228</v>
      </c>
      <c r="AU527" s="245" t="s">
        <v>84</v>
      </c>
      <c r="AV527" s="13" t="s">
        <v>82</v>
      </c>
      <c r="AW527" s="13" t="s">
        <v>37</v>
      </c>
      <c r="AX527" s="13" t="s">
        <v>75</v>
      </c>
      <c r="AY527" s="245" t="s">
        <v>137</v>
      </c>
    </row>
    <row r="528" s="14" customFormat="1">
      <c r="A528" s="14"/>
      <c r="B528" s="246"/>
      <c r="C528" s="247"/>
      <c r="D528" s="226" t="s">
        <v>228</v>
      </c>
      <c r="E528" s="248" t="s">
        <v>19</v>
      </c>
      <c r="F528" s="249" t="s">
        <v>1968</v>
      </c>
      <c r="G528" s="247"/>
      <c r="H528" s="250">
        <v>107.77800000000001</v>
      </c>
      <c r="I528" s="251"/>
      <c r="J528" s="247"/>
      <c r="K528" s="247"/>
      <c r="L528" s="252"/>
      <c r="M528" s="253"/>
      <c r="N528" s="254"/>
      <c r="O528" s="254"/>
      <c r="P528" s="254"/>
      <c r="Q528" s="254"/>
      <c r="R528" s="254"/>
      <c r="S528" s="254"/>
      <c r="T528" s="255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56" t="s">
        <v>228</v>
      </c>
      <c r="AU528" s="256" t="s">
        <v>84</v>
      </c>
      <c r="AV528" s="14" t="s">
        <v>84</v>
      </c>
      <c r="AW528" s="14" t="s">
        <v>37</v>
      </c>
      <c r="AX528" s="14" t="s">
        <v>75</v>
      </c>
      <c r="AY528" s="256" t="s">
        <v>137</v>
      </c>
    </row>
    <row r="529" s="14" customFormat="1">
      <c r="A529" s="14"/>
      <c r="B529" s="246"/>
      <c r="C529" s="247"/>
      <c r="D529" s="226" t="s">
        <v>228</v>
      </c>
      <c r="E529" s="248" t="s">
        <v>19</v>
      </c>
      <c r="F529" s="249" t="s">
        <v>1969</v>
      </c>
      <c r="G529" s="247"/>
      <c r="H529" s="250">
        <v>4.6500000000000004</v>
      </c>
      <c r="I529" s="251"/>
      <c r="J529" s="247"/>
      <c r="K529" s="247"/>
      <c r="L529" s="252"/>
      <c r="M529" s="253"/>
      <c r="N529" s="254"/>
      <c r="O529" s="254"/>
      <c r="P529" s="254"/>
      <c r="Q529" s="254"/>
      <c r="R529" s="254"/>
      <c r="S529" s="254"/>
      <c r="T529" s="255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56" t="s">
        <v>228</v>
      </c>
      <c r="AU529" s="256" t="s">
        <v>84</v>
      </c>
      <c r="AV529" s="14" t="s">
        <v>84</v>
      </c>
      <c r="AW529" s="14" t="s">
        <v>37</v>
      </c>
      <c r="AX529" s="14" t="s">
        <v>75</v>
      </c>
      <c r="AY529" s="256" t="s">
        <v>137</v>
      </c>
    </row>
    <row r="530" s="13" customFormat="1">
      <c r="A530" s="13"/>
      <c r="B530" s="236"/>
      <c r="C530" s="237"/>
      <c r="D530" s="226" t="s">
        <v>228</v>
      </c>
      <c r="E530" s="238" t="s">
        <v>19</v>
      </c>
      <c r="F530" s="239" t="s">
        <v>1970</v>
      </c>
      <c r="G530" s="237"/>
      <c r="H530" s="238" t="s">
        <v>19</v>
      </c>
      <c r="I530" s="240"/>
      <c r="J530" s="237"/>
      <c r="K530" s="237"/>
      <c r="L530" s="241"/>
      <c r="M530" s="242"/>
      <c r="N530" s="243"/>
      <c r="O530" s="243"/>
      <c r="P530" s="243"/>
      <c r="Q530" s="243"/>
      <c r="R530" s="243"/>
      <c r="S530" s="243"/>
      <c r="T530" s="244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5" t="s">
        <v>228</v>
      </c>
      <c r="AU530" s="245" t="s">
        <v>84</v>
      </c>
      <c r="AV530" s="13" t="s">
        <v>82</v>
      </c>
      <c r="AW530" s="13" t="s">
        <v>37</v>
      </c>
      <c r="AX530" s="13" t="s">
        <v>75</v>
      </c>
      <c r="AY530" s="245" t="s">
        <v>137</v>
      </c>
    </row>
    <row r="531" s="14" customFormat="1">
      <c r="A531" s="14"/>
      <c r="B531" s="246"/>
      <c r="C531" s="247"/>
      <c r="D531" s="226" t="s">
        <v>228</v>
      </c>
      <c r="E531" s="248" t="s">
        <v>19</v>
      </c>
      <c r="F531" s="249" t="s">
        <v>1971</v>
      </c>
      <c r="G531" s="247"/>
      <c r="H531" s="250">
        <v>42.701999999999998</v>
      </c>
      <c r="I531" s="251"/>
      <c r="J531" s="247"/>
      <c r="K531" s="247"/>
      <c r="L531" s="252"/>
      <c r="M531" s="253"/>
      <c r="N531" s="254"/>
      <c r="O531" s="254"/>
      <c r="P531" s="254"/>
      <c r="Q531" s="254"/>
      <c r="R531" s="254"/>
      <c r="S531" s="254"/>
      <c r="T531" s="255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56" t="s">
        <v>228</v>
      </c>
      <c r="AU531" s="256" t="s">
        <v>84</v>
      </c>
      <c r="AV531" s="14" t="s">
        <v>84</v>
      </c>
      <c r="AW531" s="14" t="s">
        <v>37</v>
      </c>
      <c r="AX531" s="14" t="s">
        <v>75</v>
      </c>
      <c r="AY531" s="256" t="s">
        <v>137</v>
      </c>
    </row>
    <row r="532" s="13" customFormat="1">
      <c r="A532" s="13"/>
      <c r="B532" s="236"/>
      <c r="C532" s="237"/>
      <c r="D532" s="226" t="s">
        <v>228</v>
      </c>
      <c r="E532" s="238" t="s">
        <v>19</v>
      </c>
      <c r="F532" s="239" t="s">
        <v>1972</v>
      </c>
      <c r="G532" s="237"/>
      <c r="H532" s="238" t="s">
        <v>19</v>
      </c>
      <c r="I532" s="240"/>
      <c r="J532" s="237"/>
      <c r="K532" s="237"/>
      <c r="L532" s="241"/>
      <c r="M532" s="242"/>
      <c r="N532" s="243"/>
      <c r="O532" s="243"/>
      <c r="P532" s="243"/>
      <c r="Q532" s="243"/>
      <c r="R532" s="243"/>
      <c r="S532" s="243"/>
      <c r="T532" s="244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5" t="s">
        <v>228</v>
      </c>
      <c r="AU532" s="245" t="s">
        <v>84</v>
      </c>
      <c r="AV532" s="13" t="s">
        <v>82</v>
      </c>
      <c r="AW532" s="13" t="s">
        <v>37</v>
      </c>
      <c r="AX532" s="13" t="s">
        <v>75</v>
      </c>
      <c r="AY532" s="245" t="s">
        <v>137</v>
      </c>
    </row>
    <row r="533" s="14" customFormat="1">
      <c r="A533" s="14"/>
      <c r="B533" s="246"/>
      <c r="C533" s="247"/>
      <c r="D533" s="226" t="s">
        <v>228</v>
      </c>
      <c r="E533" s="248" t="s">
        <v>19</v>
      </c>
      <c r="F533" s="249" t="s">
        <v>1973</v>
      </c>
      <c r="G533" s="247"/>
      <c r="H533" s="250">
        <v>38.148000000000003</v>
      </c>
      <c r="I533" s="251"/>
      <c r="J533" s="247"/>
      <c r="K533" s="247"/>
      <c r="L533" s="252"/>
      <c r="M533" s="253"/>
      <c r="N533" s="254"/>
      <c r="O533" s="254"/>
      <c r="P533" s="254"/>
      <c r="Q533" s="254"/>
      <c r="R533" s="254"/>
      <c r="S533" s="254"/>
      <c r="T533" s="255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56" t="s">
        <v>228</v>
      </c>
      <c r="AU533" s="256" t="s">
        <v>84</v>
      </c>
      <c r="AV533" s="14" t="s">
        <v>84</v>
      </c>
      <c r="AW533" s="14" t="s">
        <v>37</v>
      </c>
      <c r="AX533" s="14" t="s">
        <v>75</v>
      </c>
      <c r="AY533" s="256" t="s">
        <v>137</v>
      </c>
    </row>
    <row r="534" s="13" customFormat="1">
      <c r="A534" s="13"/>
      <c r="B534" s="236"/>
      <c r="C534" s="237"/>
      <c r="D534" s="226" t="s">
        <v>228</v>
      </c>
      <c r="E534" s="238" t="s">
        <v>19</v>
      </c>
      <c r="F534" s="239" t="s">
        <v>1974</v>
      </c>
      <c r="G534" s="237"/>
      <c r="H534" s="238" t="s">
        <v>19</v>
      </c>
      <c r="I534" s="240"/>
      <c r="J534" s="237"/>
      <c r="K534" s="237"/>
      <c r="L534" s="241"/>
      <c r="M534" s="242"/>
      <c r="N534" s="243"/>
      <c r="O534" s="243"/>
      <c r="P534" s="243"/>
      <c r="Q534" s="243"/>
      <c r="R534" s="243"/>
      <c r="S534" s="243"/>
      <c r="T534" s="244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5" t="s">
        <v>228</v>
      </c>
      <c r="AU534" s="245" t="s">
        <v>84</v>
      </c>
      <c r="AV534" s="13" t="s">
        <v>82</v>
      </c>
      <c r="AW534" s="13" t="s">
        <v>37</v>
      </c>
      <c r="AX534" s="13" t="s">
        <v>75</v>
      </c>
      <c r="AY534" s="245" t="s">
        <v>137</v>
      </c>
    </row>
    <row r="535" s="14" customFormat="1">
      <c r="A535" s="14"/>
      <c r="B535" s="246"/>
      <c r="C535" s="247"/>
      <c r="D535" s="226" t="s">
        <v>228</v>
      </c>
      <c r="E535" s="248" t="s">
        <v>19</v>
      </c>
      <c r="F535" s="249" t="s">
        <v>1975</v>
      </c>
      <c r="G535" s="247"/>
      <c r="H535" s="250">
        <v>9.7919999999999998</v>
      </c>
      <c r="I535" s="251"/>
      <c r="J535" s="247"/>
      <c r="K535" s="247"/>
      <c r="L535" s="252"/>
      <c r="M535" s="253"/>
      <c r="N535" s="254"/>
      <c r="O535" s="254"/>
      <c r="P535" s="254"/>
      <c r="Q535" s="254"/>
      <c r="R535" s="254"/>
      <c r="S535" s="254"/>
      <c r="T535" s="255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6" t="s">
        <v>228</v>
      </c>
      <c r="AU535" s="256" t="s">
        <v>84</v>
      </c>
      <c r="AV535" s="14" t="s">
        <v>84</v>
      </c>
      <c r="AW535" s="14" t="s">
        <v>37</v>
      </c>
      <c r="AX535" s="14" t="s">
        <v>75</v>
      </c>
      <c r="AY535" s="256" t="s">
        <v>137</v>
      </c>
    </row>
    <row r="536" s="13" customFormat="1">
      <c r="A536" s="13"/>
      <c r="B536" s="236"/>
      <c r="C536" s="237"/>
      <c r="D536" s="226" t="s">
        <v>228</v>
      </c>
      <c r="E536" s="238" t="s">
        <v>19</v>
      </c>
      <c r="F536" s="239" t="s">
        <v>1976</v>
      </c>
      <c r="G536" s="237"/>
      <c r="H536" s="238" t="s">
        <v>19</v>
      </c>
      <c r="I536" s="240"/>
      <c r="J536" s="237"/>
      <c r="K536" s="237"/>
      <c r="L536" s="241"/>
      <c r="M536" s="242"/>
      <c r="N536" s="243"/>
      <c r="O536" s="243"/>
      <c r="P536" s="243"/>
      <c r="Q536" s="243"/>
      <c r="R536" s="243"/>
      <c r="S536" s="243"/>
      <c r="T536" s="244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5" t="s">
        <v>228</v>
      </c>
      <c r="AU536" s="245" t="s">
        <v>84</v>
      </c>
      <c r="AV536" s="13" t="s">
        <v>82</v>
      </c>
      <c r="AW536" s="13" t="s">
        <v>37</v>
      </c>
      <c r="AX536" s="13" t="s">
        <v>75</v>
      </c>
      <c r="AY536" s="245" t="s">
        <v>137</v>
      </c>
    </row>
    <row r="537" s="14" customFormat="1">
      <c r="A537" s="14"/>
      <c r="B537" s="246"/>
      <c r="C537" s="247"/>
      <c r="D537" s="226" t="s">
        <v>228</v>
      </c>
      <c r="E537" s="248" t="s">
        <v>19</v>
      </c>
      <c r="F537" s="249" t="s">
        <v>1977</v>
      </c>
      <c r="G537" s="247"/>
      <c r="H537" s="250">
        <v>7.8479999999999999</v>
      </c>
      <c r="I537" s="251"/>
      <c r="J537" s="247"/>
      <c r="K537" s="247"/>
      <c r="L537" s="252"/>
      <c r="M537" s="253"/>
      <c r="N537" s="254"/>
      <c r="O537" s="254"/>
      <c r="P537" s="254"/>
      <c r="Q537" s="254"/>
      <c r="R537" s="254"/>
      <c r="S537" s="254"/>
      <c r="T537" s="255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T537" s="256" t="s">
        <v>228</v>
      </c>
      <c r="AU537" s="256" t="s">
        <v>84</v>
      </c>
      <c r="AV537" s="14" t="s">
        <v>84</v>
      </c>
      <c r="AW537" s="14" t="s">
        <v>37</v>
      </c>
      <c r="AX537" s="14" t="s">
        <v>75</v>
      </c>
      <c r="AY537" s="256" t="s">
        <v>137</v>
      </c>
    </row>
    <row r="538" s="13" customFormat="1">
      <c r="A538" s="13"/>
      <c r="B538" s="236"/>
      <c r="C538" s="237"/>
      <c r="D538" s="226" t="s">
        <v>228</v>
      </c>
      <c r="E538" s="238" t="s">
        <v>19</v>
      </c>
      <c r="F538" s="239" t="s">
        <v>1978</v>
      </c>
      <c r="G538" s="237"/>
      <c r="H538" s="238" t="s">
        <v>19</v>
      </c>
      <c r="I538" s="240"/>
      <c r="J538" s="237"/>
      <c r="K538" s="237"/>
      <c r="L538" s="241"/>
      <c r="M538" s="242"/>
      <c r="N538" s="243"/>
      <c r="O538" s="243"/>
      <c r="P538" s="243"/>
      <c r="Q538" s="243"/>
      <c r="R538" s="243"/>
      <c r="S538" s="243"/>
      <c r="T538" s="244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5" t="s">
        <v>228</v>
      </c>
      <c r="AU538" s="245" t="s">
        <v>84</v>
      </c>
      <c r="AV538" s="13" t="s">
        <v>82</v>
      </c>
      <c r="AW538" s="13" t="s">
        <v>37</v>
      </c>
      <c r="AX538" s="13" t="s">
        <v>75</v>
      </c>
      <c r="AY538" s="245" t="s">
        <v>137</v>
      </c>
    </row>
    <row r="539" s="14" customFormat="1">
      <c r="A539" s="14"/>
      <c r="B539" s="246"/>
      <c r="C539" s="247"/>
      <c r="D539" s="226" t="s">
        <v>228</v>
      </c>
      <c r="E539" s="248" t="s">
        <v>19</v>
      </c>
      <c r="F539" s="249" t="s">
        <v>1979</v>
      </c>
      <c r="G539" s="247"/>
      <c r="H539" s="250">
        <v>14.832000000000001</v>
      </c>
      <c r="I539" s="251"/>
      <c r="J539" s="247"/>
      <c r="K539" s="247"/>
      <c r="L539" s="252"/>
      <c r="M539" s="253"/>
      <c r="N539" s="254"/>
      <c r="O539" s="254"/>
      <c r="P539" s="254"/>
      <c r="Q539" s="254"/>
      <c r="R539" s="254"/>
      <c r="S539" s="254"/>
      <c r="T539" s="255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56" t="s">
        <v>228</v>
      </c>
      <c r="AU539" s="256" t="s">
        <v>84</v>
      </c>
      <c r="AV539" s="14" t="s">
        <v>84</v>
      </c>
      <c r="AW539" s="14" t="s">
        <v>37</v>
      </c>
      <c r="AX539" s="14" t="s">
        <v>75</v>
      </c>
      <c r="AY539" s="256" t="s">
        <v>137</v>
      </c>
    </row>
    <row r="540" s="13" customFormat="1">
      <c r="A540" s="13"/>
      <c r="B540" s="236"/>
      <c r="C540" s="237"/>
      <c r="D540" s="226" t="s">
        <v>228</v>
      </c>
      <c r="E540" s="238" t="s">
        <v>19</v>
      </c>
      <c r="F540" s="239" t="s">
        <v>1980</v>
      </c>
      <c r="G540" s="237"/>
      <c r="H540" s="238" t="s">
        <v>19</v>
      </c>
      <c r="I540" s="240"/>
      <c r="J540" s="237"/>
      <c r="K540" s="237"/>
      <c r="L540" s="241"/>
      <c r="M540" s="242"/>
      <c r="N540" s="243"/>
      <c r="O540" s="243"/>
      <c r="P540" s="243"/>
      <c r="Q540" s="243"/>
      <c r="R540" s="243"/>
      <c r="S540" s="243"/>
      <c r="T540" s="244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5" t="s">
        <v>228</v>
      </c>
      <c r="AU540" s="245" t="s">
        <v>84</v>
      </c>
      <c r="AV540" s="13" t="s">
        <v>82</v>
      </c>
      <c r="AW540" s="13" t="s">
        <v>37</v>
      </c>
      <c r="AX540" s="13" t="s">
        <v>75</v>
      </c>
      <c r="AY540" s="245" t="s">
        <v>137</v>
      </c>
    </row>
    <row r="541" s="14" customFormat="1">
      <c r="A541" s="14"/>
      <c r="B541" s="246"/>
      <c r="C541" s="247"/>
      <c r="D541" s="226" t="s">
        <v>228</v>
      </c>
      <c r="E541" s="248" t="s">
        <v>19</v>
      </c>
      <c r="F541" s="249" t="s">
        <v>1981</v>
      </c>
      <c r="G541" s="247"/>
      <c r="H541" s="250">
        <v>50.094000000000001</v>
      </c>
      <c r="I541" s="251"/>
      <c r="J541" s="247"/>
      <c r="K541" s="247"/>
      <c r="L541" s="252"/>
      <c r="M541" s="253"/>
      <c r="N541" s="254"/>
      <c r="O541" s="254"/>
      <c r="P541" s="254"/>
      <c r="Q541" s="254"/>
      <c r="R541" s="254"/>
      <c r="S541" s="254"/>
      <c r="T541" s="255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6" t="s">
        <v>228</v>
      </c>
      <c r="AU541" s="256" t="s">
        <v>84</v>
      </c>
      <c r="AV541" s="14" t="s">
        <v>84</v>
      </c>
      <c r="AW541" s="14" t="s">
        <v>37</v>
      </c>
      <c r="AX541" s="14" t="s">
        <v>75</v>
      </c>
      <c r="AY541" s="256" t="s">
        <v>137</v>
      </c>
    </row>
    <row r="542" s="13" customFormat="1">
      <c r="A542" s="13"/>
      <c r="B542" s="236"/>
      <c r="C542" s="237"/>
      <c r="D542" s="226" t="s">
        <v>228</v>
      </c>
      <c r="E542" s="238" t="s">
        <v>19</v>
      </c>
      <c r="F542" s="239" t="s">
        <v>1481</v>
      </c>
      <c r="G542" s="237"/>
      <c r="H542" s="238" t="s">
        <v>19</v>
      </c>
      <c r="I542" s="240"/>
      <c r="J542" s="237"/>
      <c r="K542" s="237"/>
      <c r="L542" s="241"/>
      <c r="M542" s="242"/>
      <c r="N542" s="243"/>
      <c r="O542" s="243"/>
      <c r="P542" s="243"/>
      <c r="Q542" s="243"/>
      <c r="R542" s="243"/>
      <c r="S542" s="243"/>
      <c r="T542" s="244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5" t="s">
        <v>228</v>
      </c>
      <c r="AU542" s="245" t="s">
        <v>84</v>
      </c>
      <c r="AV542" s="13" t="s">
        <v>82</v>
      </c>
      <c r="AW542" s="13" t="s">
        <v>37</v>
      </c>
      <c r="AX542" s="13" t="s">
        <v>75</v>
      </c>
      <c r="AY542" s="245" t="s">
        <v>137</v>
      </c>
    </row>
    <row r="543" s="14" customFormat="1">
      <c r="A543" s="14"/>
      <c r="B543" s="246"/>
      <c r="C543" s="247"/>
      <c r="D543" s="226" t="s">
        <v>228</v>
      </c>
      <c r="E543" s="248" t="s">
        <v>19</v>
      </c>
      <c r="F543" s="249" t="s">
        <v>1982</v>
      </c>
      <c r="G543" s="247"/>
      <c r="H543" s="250">
        <v>51.347999999999999</v>
      </c>
      <c r="I543" s="251"/>
      <c r="J543" s="247"/>
      <c r="K543" s="247"/>
      <c r="L543" s="252"/>
      <c r="M543" s="253"/>
      <c r="N543" s="254"/>
      <c r="O543" s="254"/>
      <c r="P543" s="254"/>
      <c r="Q543" s="254"/>
      <c r="R543" s="254"/>
      <c r="S543" s="254"/>
      <c r="T543" s="255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56" t="s">
        <v>228</v>
      </c>
      <c r="AU543" s="256" t="s">
        <v>84</v>
      </c>
      <c r="AV543" s="14" t="s">
        <v>84</v>
      </c>
      <c r="AW543" s="14" t="s">
        <v>37</v>
      </c>
      <c r="AX543" s="14" t="s">
        <v>75</v>
      </c>
      <c r="AY543" s="256" t="s">
        <v>137</v>
      </c>
    </row>
    <row r="544" s="13" customFormat="1">
      <c r="A544" s="13"/>
      <c r="B544" s="236"/>
      <c r="C544" s="237"/>
      <c r="D544" s="226" t="s">
        <v>228</v>
      </c>
      <c r="E544" s="238" t="s">
        <v>19</v>
      </c>
      <c r="F544" s="239" t="s">
        <v>1983</v>
      </c>
      <c r="G544" s="237"/>
      <c r="H544" s="238" t="s">
        <v>19</v>
      </c>
      <c r="I544" s="240"/>
      <c r="J544" s="237"/>
      <c r="K544" s="237"/>
      <c r="L544" s="241"/>
      <c r="M544" s="242"/>
      <c r="N544" s="243"/>
      <c r="O544" s="243"/>
      <c r="P544" s="243"/>
      <c r="Q544" s="243"/>
      <c r="R544" s="243"/>
      <c r="S544" s="243"/>
      <c r="T544" s="244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5" t="s">
        <v>228</v>
      </c>
      <c r="AU544" s="245" t="s">
        <v>84</v>
      </c>
      <c r="AV544" s="13" t="s">
        <v>82</v>
      </c>
      <c r="AW544" s="13" t="s">
        <v>37</v>
      </c>
      <c r="AX544" s="13" t="s">
        <v>75</v>
      </c>
      <c r="AY544" s="245" t="s">
        <v>137</v>
      </c>
    </row>
    <row r="545" s="14" customFormat="1">
      <c r="A545" s="14"/>
      <c r="B545" s="246"/>
      <c r="C545" s="247"/>
      <c r="D545" s="226" t="s">
        <v>228</v>
      </c>
      <c r="E545" s="248" t="s">
        <v>19</v>
      </c>
      <c r="F545" s="249" t="s">
        <v>1984</v>
      </c>
      <c r="G545" s="247"/>
      <c r="H545" s="250">
        <v>78.671999999999997</v>
      </c>
      <c r="I545" s="251"/>
      <c r="J545" s="247"/>
      <c r="K545" s="247"/>
      <c r="L545" s="252"/>
      <c r="M545" s="253"/>
      <c r="N545" s="254"/>
      <c r="O545" s="254"/>
      <c r="P545" s="254"/>
      <c r="Q545" s="254"/>
      <c r="R545" s="254"/>
      <c r="S545" s="254"/>
      <c r="T545" s="255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6" t="s">
        <v>228</v>
      </c>
      <c r="AU545" s="256" t="s">
        <v>84</v>
      </c>
      <c r="AV545" s="14" t="s">
        <v>84</v>
      </c>
      <c r="AW545" s="14" t="s">
        <v>37</v>
      </c>
      <c r="AX545" s="14" t="s">
        <v>75</v>
      </c>
      <c r="AY545" s="256" t="s">
        <v>137</v>
      </c>
    </row>
    <row r="546" s="13" customFormat="1">
      <c r="A546" s="13"/>
      <c r="B546" s="236"/>
      <c r="C546" s="237"/>
      <c r="D546" s="226" t="s">
        <v>228</v>
      </c>
      <c r="E546" s="238" t="s">
        <v>19</v>
      </c>
      <c r="F546" s="239" t="s">
        <v>1483</v>
      </c>
      <c r="G546" s="237"/>
      <c r="H546" s="238" t="s">
        <v>19</v>
      </c>
      <c r="I546" s="240"/>
      <c r="J546" s="237"/>
      <c r="K546" s="237"/>
      <c r="L546" s="241"/>
      <c r="M546" s="242"/>
      <c r="N546" s="243"/>
      <c r="O546" s="243"/>
      <c r="P546" s="243"/>
      <c r="Q546" s="243"/>
      <c r="R546" s="243"/>
      <c r="S546" s="243"/>
      <c r="T546" s="244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45" t="s">
        <v>228</v>
      </c>
      <c r="AU546" s="245" t="s">
        <v>84</v>
      </c>
      <c r="AV546" s="13" t="s">
        <v>82</v>
      </c>
      <c r="AW546" s="13" t="s">
        <v>37</v>
      </c>
      <c r="AX546" s="13" t="s">
        <v>75</v>
      </c>
      <c r="AY546" s="245" t="s">
        <v>137</v>
      </c>
    </row>
    <row r="547" s="14" customFormat="1">
      <c r="A547" s="14"/>
      <c r="B547" s="246"/>
      <c r="C547" s="247"/>
      <c r="D547" s="226" t="s">
        <v>228</v>
      </c>
      <c r="E547" s="248" t="s">
        <v>19</v>
      </c>
      <c r="F547" s="249" t="s">
        <v>1985</v>
      </c>
      <c r="G547" s="247"/>
      <c r="H547" s="250">
        <v>56.231999999999999</v>
      </c>
      <c r="I547" s="251"/>
      <c r="J547" s="247"/>
      <c r="K547" s="247"/>
      <c r="L547" s="252"/>
      <c r="M547" s="253"/>
      <c r="N547" s="254"/>
      <c r="O547" s="254"/>
      <c r="P547" s="254"/>
      <c r="Q547" s="254"/>
      <c r="R547" s="254"/>
      <c r="S547" s="254"/>
      <c r="T547" s="255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56" t="s">
        <v>228</v>
      </c>
      <c r="AU547" s="256" t="s">
        <v>84</v>
      </c>
      <c r="AV547" s="14" t="s">
        <v>84</v>
      </c>
      <c r="AW547" s="14" t="s">
        <v>37</v>
      </c>
      <c r="AX547" s="14" t="s">
        <v>75</v>
      </c>
      <c r="AY547" s="256" t="s">
        <v>137</v>
      </c>
    </row>
    <row r="548" s="13" customFormat="1">
      <c r="A548" s="13"/>
      <c r="B548" s="236"/>
      <c r="C548" s="237"/>
      <c r="D548" s="226" t="s">
        <v>228</v>
      </c>
      <c r="E548" s="238" t="s">
        <v>19</v>
      </c>
      <c r="F548" s="239" t="s">
        <v>1485</v>
      </c>
      <c r="G548" s="237"/>
      <c r="H548" s="238" t="s">
        <v>19</v>
      </c>
      <c r="I548" s="240"/>
      <c r="J548" s="237"/>
      <c r="K548" s="237"/>
      <c r="L548" s="241"/>
      <c r="M548" s="242"/>
      <c r="N548" s="243"/>
      <c r="O548" s="243"/>
      <c r="P548" s="243"/>
      <c r="Q548" s="243"/>
      <c r="R548" s="243"/>
      <c r="S548" s="243"/>
      <c r="T548" s="244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5" t="s">
        <v>228</v>
      </c>
      <c r="AU548" s="245" t="s">
        <v>84</v>
      </c>
      <c r="AV548" s="13" t="s">
        <v>82</v>
      </c>
      <c r="AW548" s="13" t="s">
        <v>37</v>
      </c>
      <c r="AX548" s="13" t="s">
        <v>75</v>
      </c>
      <c r="AY548" s="245" t="s">
        <v>137</v>
      </c>
    </row>
    <row r="549" s="14" customFormat="1">
      <c r="A549" s="14"/>
      <c r="B549" s="246"/>
      <c r="C549" s="247"/>
      <c r="D549" s="226" t="s">
        <v>228</v>
      </c>
      <c r="E549" s="248" t="s">
        <v>19</v>
      </c>
      <c r="F549" s="249" t="s">
        <v>1986</v>
      </c>
      <c r="G549" s="247"/>
      <c r="H549" s="250">
        <v>51.216000000000001</v>
      </c>
      <c r="I549" s="251"/>
      <c r="J549" s="247"/>
      <c r="K549" s="247"/>
      <c r="L549" s="252"/>
      <c r="M549" s="253"/>
      <c r="N549" s="254"/>
      <c r="O549" s="254"/>
      <c r="P549" s="254"/>
      <c r="Q549" s="254"/>
      <c r="R549" s="254"/>
      <c r="S549" s="254"/>
      <c r="T549" s="255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6" t="s">
        <v>228</v>
      </c>
      <c r="AU549" s="256" t="s">
        <v>84</v>
      </c>
      <c r="AV549" s="14" t="s">
        <v>84</v>
      </c>
      <c r="AW549" s="14" t="s">
        <v>37</v>
      </c>
      <c r="AX549" s="14" t="s">
        <v>75</v>
      </c>
      <c r="AY549" s="256" t="s">
        <v>137</v>
      </c>
    </row>
    <row r="550" s="13" customFormat="1">
      <c r="A550" s="13"/>
      <c r="B550" s="236"/>
      <c r="C550" s="237"/>
      <c r="D550" s="226" t="s">
        <v>228</v>
      </c>
      <c r="E550" s="238" t="s">
        <v>19</v>
      </c>
      <c r="F550" s="239" t="s">
        <v>1487</v>
      </c>
      <c r="G550" s="237"/>
      <c r="H550" s="238" t="s">
        <v>19</v>
      </c>
      <c r="I550" s="240"/>
      <c r="J550" s="237"/>
      <c r="K550" s="237"/>
      <c r="L550" s="241"/>
      <c r="M550" s="242"/>
      <c r="N550" s="243"/>
      <c r="O550" s="243"/>
      <c r="P550" s="243"/>
      <c r="Q550" s="243"/>
      <c r="R550" s="243"/>
      <c r="S550" s="243"/>
      <c r="T550" s="244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5" t="s">
        <v>228</v>
      </c>
      <c r="AU550" s="245" t="s">
        <v>84</v>
      </c>
      <c r="AV550" s="13" t="s">
        <v>82</v>
      </c>
      <c r="AW550" s="13" t="s">
        <v>37</v>
      </c>
      <c r="AX550" s="13" t="s">
        <v>75</v>
      </c>
      <c r="AY550" s="245" t="s">
        <v>137</v>
      </c>
    </row>
    <row r="551" s="14" customFormat="1">
      <c r="A551" s="14"/>
      <c r="B551" s="246"/>
      <c r="C551" s="247"/>
      <c r="D551" s="226" t="s">
        <v>228</v>
      </c>
      <c r="E551" s="248" t="s">
        <v>19</v>
      </c>
      <c r="F551" s="249" t="s">
        <v>1987</v>
      </c>
      <c r="G551" s="247"/>
      <c r="H551" s="250">
        <v>19.007999999999999</v>
      </c>
      <c r="I551" s="251"/>
      <c r="J551" s="247"/>
      <c r="K551" s="247"/>
      <c r="L551" s="252"/>
      <c r="M551" s="253"/>
      <c r="N551" s="254"/>
      <c r="O551" s="254"/>
      <c r="P551" s="254"/>
      <c r="Q551" s="254"/>
      <c r="R551" s="254"/>
      <c r="S551" s="254"/>
      <c r="T551" s="255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6" t="s">
        <v>228</v>
      </c>
      <c r="AU551" s="256" t="s">
        <v>84</v>
      </c>
      <c r="AV551" s="14" t="s">
        <v>84</v>
      </c>
      <c r="AW551" s="14" t="s">
        <v>37</v>
      </c>
      <c r="AX551" s="14" t="s">
        <v>75</v>
      </c>
      <c r="AY551" s="256" t="s">
        <v>137</v>
      </c>
    </row>
    <row r="552" s="13" customFormat="1">
      <c r="A552" s="13"/>
      <c r="B552" s="236"/>
      <c r="C552" s="237"/>
      <c r="D552" s="226" t="s">
        <v>228</v>
      </c>
      <c r="E552" s="238" t="s">
        <v>19</v>
      </c>
      <c r="F552" s="239" t="s">
        <v>1804</v>
      </c>
      <c r="G552" s="237"/>
      <c r="H552" s="238" t="s">
        <v>19</v>
      </c>
      <c r="I552" s="240"/>
      <c r="J552" s="237"/>
      <c r="K552" s="237"/>
      <c r="L552" s="241"/>
      <c r="M552" s="242"/>
      <c r="N552" s="243"/>
      <c r="O552" s="243"/>
      <c r="P552" s="243"/>
      <c r="Q552" s="243"/>
      <c r="R552" s="243"/>
      <c r="S552" s="243"/>
      <c r="T552" s="244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5" t="s">
        <v>228</v>
      </c>
      <c r="AU552" s="245" t="s">
        <v>84</v>
      </c>
      <c r="AV552" s="13" t="s">
        <v>82</v>
      </c>
      <c r="AW552" s="13" t="s">
        <v>37</v>
      </c>
      <c r="AX552" s="13" t="s">
        <v>75</v>
      </c>
      <c r="AY552" s="245" t="s">
        <v>137</v>
      </c>
    </row>
    <row r="553" s="14" customFormat="1">
      <c r="A553" s="14"/>
      <c r="B553" s="246"/>
      <c r="C553" s="247"/>
      <c r="D553" s="226" t="s">
        <v>228</v>
      </c>
      <c r="E553" s="248" t="s">
        <v>19</v>
      </c>
      <c r="F553" s="249" t="s">
        <v>1988</v>
      </c>
      <c r="G553" s="247"/>
      <c r="H553" s="250">
        <v>101.556</v>
      </c>
      <c r="I553" s="251"/>
      <c r="J553" s="247"/>
      <c r="K553" s="247"/>
      <c r="L553" s="252"/>
      <c r="M553" s="253"/>
      <c r="N553" s="254"/>
      <c r="O553" s="254"/>
      <c r="P553" s="254"/>
      <c r="Q553" s="254"/>
      <c r="R553" s="254"/>
      <c r="S553" s="254"/>
      <c r="T553" s="255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56" t="s">
        <v>228</v>
      </c>
      <c r="AU553" s="256" t="s">
        <v>84</v>
      </c>
      <c r="AV553" s="14" t="s">
        <v>84</v>
      </c>
      <c r="AW553" s="14" t="s">
        <v>37</v>
      </c>
      <c r="AX553" s="14" t="s">
        <v>75</v>
      </c>
      <c r="AY553" s="256" t="s">
        <v>137</v>
      </c>
    </row>
    <row r="554" s="14" customFormat="1">
      <c r="A554" s="14"/>
      <c r="B554" s="246"/>
      <c r="C554" s="247"/>
      <c r="D554" s="226" t="s">
        <v>228</v>
      </c>
      <c r="E554" s="248" t="s">
        <v>19</v>
      </c>
      <c r="F554" s="249" t="s">
        <v>1989</v>
      </c>
      <c r="G554" s="247"/>
      <c r="H554" s="250">
        <v>3.915</v>
      </c>
      <c r="I554" s="251"/>
      <c r="J554" s="247"/>
      <c r="K554" s="247"/>
      <c r="L554" s="252"/>
      <c r="M554" s="253"/>
      <c r="N554" s="254"/>
      <c r="O554" s="254"/>
      <c r="P554" s="254"/>
      <c r="Q554" s="254"/>
      <c r="R554" s="254"/>
      <c r="S554" s="254"/>
      <c r="T554" s="255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6" t="s">
        <v>228</v>
      </c>
      <c r="AU554" s="256" t="s">
        <v>84</v>
      </c>
      <c r="AV554" s="14" t="s">
        <v>84</v>
      </c>
      <c r="AW554" s="14" t="s">
        <v>37</v>
      </c>
      <c r="AX554" s="14" t="s">
        <v>75</v>
      </c>
      <c r="AY554" s="256" t="s">
        <v>137</v>
      </c>
    </row>
    <row r="555" s="13" customFormat="1">
      <c r="A555" s="13"/>
      <c r="B555" s="236"/>
      <c r="C555" s="237"/>
      <c r="D555" s="226" t="s">
        <v>228</v>
      </c>
      <c r="E555" s="238" t="s">
        <v>19</v>
      </c>
      <c r="F555" s="239" t="s">
        <v>1930</v>
      </c>
      <c r="G555" s="237"/>
      <c r="H555" s="238" t="s">
        <v>19</v>
      </c>
      <c r="I555" s="240"/>
      <c r="J555" s="237"/>
      <c r="K555" s="237"/>
      <c r="L555" s="241"/>
      <c r="M555" s="242"/>
      <c r="N555" s="243"/>
      <c r="O555" s="243"/>
      <c r="P555" s="243"/>
      <c r="Q555" s="243"/>
      <c r="R555" s="243"/>
      <c r="S555" s="243"/>
      <c r="T555" s="244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5" t="s">
        <v>228</v>
      </c>
      <c r="AU555" s="245" t="s">
        <v>84</v>
      </c>
      <c r="AV555" s="13" t="s">
        <v>82</v>
      </c>
      <c r="AW555" s="13" t="s">
        <v>37</v>
      </c>
      <c r="AX555" s="13" t="s">
        <v>75</v>
      </c>
      <c r="AY555" s="245" t="s">
        <v>137</v>
      </c>
    </row>
    <row r="556" s="14" customFormat="1">
      <c r="A556" s="14"/>
      <c r="B556" s="246"/>
      <c r="C556" s="247"/>
      <c r="D556" s="226" t="s">
        <v>228</v>
      </c>
      <c r="E556" s="248" t="s">
        <v>19</v>
      </c>
      <c r="F556" s="249" t="s">
        <v>1990</v>
      </c>
      <c r="G556" s="247"/>
      <c r="H556" s="250">
        <v>59.795999999999999</v>
      </c>
      <c r="I556" s="251"/>
      <c r="J556" s="247"/>
      <c r="K556" s="247"/>
      <c r="L556" s="252"/>
      <c r="M556" s="253"/>
      <c r="N556" s="254"/>
      <c r="O556" s="254"/>
      <c r="P556" s="254"/>
      <c r="Q556" s="254"/>
      <c r="R556" s="254"/>
      <c r="S556" s="254"/>
      <c r="T556" s="255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6" t="s">
        <v>228</v>
      </c>
      <c r="AU556" s="256" t="s">
        <v>84</v>
      </c>
      <c r="AV556" s="14" t="s">
        <v>84</v>
      </c>
      <c r="AW556" s="14" t="s">
        <v>37</v>
      </c>
      <c r="AX556" s="14" t="s">
        <v>75</v>
      </c>
      <c r="AY556" s="256" t="s">
        <v>137</v>
      </c>
    </row>
    <row r="557" s="13" customFormat="1">
      <c r="A557" s="13"/>
      <c r="B557" s="236"/>
      <c r="C557" s="237"/>
      <c r="D557" s="226" t="s">
        <v>228</v>
      </c>
      <c r="E557" s="238" t="s">
        <v>19</v>
      </c>
      <c r="F557" s="239" t="s">
        <v>1991</v>
      </c>
      <c r="G557" s="237"/>
      <c r="H557" s="238" t="s">
        <v>19</v>
      </c>
      <c r="I557" s="240"/>
      <c r="J557" s="237"/>
      <c r="K557" s="237"/>
      <c r="L557" s="241"/>
      <c r="M557" s="242"/>
      <c r="N557" s="243"/>
      <c r="O557" s="243"/>
      <c r="P557" s="243"/>
      <c r="Q557" s="243"/>
      <c r="R557" s="243"/>
      <c r="S557" s="243"/>
      <c r="T557" s="244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5" t="s">
        <v>228</v>
      </c>
      <c r="AU557" s="245" t="s">
        <v>84</v>
      </c>
      <c r="AV557" s="13" t="s">
        <v>82</v>
      </c>
      <c r="AW557" s="13" t="s">
        <v>37</v>
      </c>
      <c r="AX557" s="13" t="s">
        <v>75</v>
      </c>
      <c r="AY557" s="245" t="s">
        <v>137</v>
      </c>
    </row>
    <row r="558" s="14" customFormat="1">
      <c r="A558" s="14"/>
      <c r="B558" s="246"/>
      <c r="C558" s="247"/>
      <c r="D558" s="226" t="s">
        <v>228</v>
      </c>
      <c r="E558" s="248" t="s">
        <v>19</v>
      </c>
      <c r="F558" s="249" t="s">
        <v>1992</v>
      </c>
      <c r="G558" s="247"/>
      <c r="H558" s="250">
        <v>105.336</v>
      </c>
      <c r="I558" s="251"/>
      <c r="J558" s="247"/>
      <c r="K558" s="247"/>
      <c r="L558" s="252"/>
      <c r="M558" s="253"/>
      <c r="N558" s="254"/>
      <c r="O558" s="254"/>
      <c r="P558" s="254"/>
      <c r="Q558" s="254"/>
      <c r="R558" s="254"/>
      <c r="S558" s="254"/>
      <c r="T558" s="255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6" t="s">
        <v>228</v>
      </c>
      <c r="AU558" s="256" t="s">
        <v>84</v>
      </c>
      <c r="AV558" s="14" t="s">
        <v>84</v>
      </c>
      <c r="AW558" s="14" t="s">
        <v>37</v>
      </c>
      <c r="AX558" s="14" t="s">
        <v>75</v>
      </c>
      <c r="AY558" s="256" t="s">
        <v>137</v>
      </c>
    </row>
    <row r="559" s="14" customFormat="1">
      <c r="A559" s="14"/>
      <c r="B559" s="246"/>
      <c r="C559" s="247"/>
      <c r="D559" s="226" t="s">
        <v>228</v>
      </c>
      <c r="E559" s="248" t="s">
        <v>19</v>
      </c>
      <c r="F559" s="249" t="s">
        <v>1993</v>
      </c>
      <c r="G559" s="247"/>
      <c r="H559" s="250">
        <v>-7.2039999999999997</v>
      </c>
      <c r="I559" s="251"/>
      <c r="J559" s="247"/>
      <c r="K559" s="247"/>
      <c r="L559" s="252"/>
      <c r="M559" s="253"/>
      <c r="N559" s="254"/>
      <c r="O559" s="254"/>
      <c r="P559" s="254"/>
      <c r="Q559" s="254"/>
      <c r="R559" s="254"/>
      <c r="S559" s="254"/>
      <c r="T559" s="255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56" t="s">
        <v>228</v>
      </c>
      <c r="AU559" s="256" t="s">
        <v>84</v>
      </c>
      <c r="AV559" s="14" t="s">
        <v>84</v>
      </c>
      <c r="AW559" s="14" t="s">
        <v>37</v>
      </c>
      <c r="AX559" s="14" t="s">
        <v>75</v>
      </c>
      <c r="AY559" s="256" t="s">
        <v>137</v>
      </c>
    </row>
    <row r="560" s="14" customFormat="1">
      <c r="A560" s="14"/>
      <c r="B560" s="246"/>
      <c r="C560" s="247"/>
      <c r="D560" s="226" t="s">
        <v>228</v>
      </c>
      <c r="E560" s="248" t="s">
        <v>19</v>
      </c>
      <c r="F560" s="249" t="s">
        <v>1994</v>
      </c>
      <c r="G560" s="247"/>
      <c r="H560" s="250">
        <v>-2.2869999999999999</v>
      </c>
      <c r="I560" s="251"/>
      <c r="J560" s="247"/>
      <c r="K560" s="247"/>
      <c r="L560" s="252"/>
      <c r="M560" s="253"/>
      <c r="N560" s="254"/>
      <c r="O560" s="254"/>
      <c r="P560" s="254"/>
      <c r="Q560" s="254"/>
      <c r="R560" s="254"/>
      <c r="S560" s="254"/>
      <c r="T560" s="255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56" t="s">
        <v>228</v>
      </c>
      <c r="AU560" s="256" t="s">
        <v>84</v>
      </c>
      <c r="AV560" s="14" t="s">
        <v>84</v>
      </c>
      <c r="AW560" s="14" t="s">
        <v>37</v>
      </c>
      <c r="AX560" s="14" t="s">
        <v>75</v>
      </c>
      <c r="AY560" s="256" t="s">
        <v>137</v>
      </c>
    </row>
    <row r="561" s="13" customFormat="1">
      <c r="A561" s="13"/>
      <c r="B561" s="236"/>
      <c r="C561" s="237"/>
      <c r="D561" s="226" t="s">
        <v>228</v>
      </c>
      <c r="E561" s="238" t="s">
        <v>19</v>
      </c>
      <c r="F561" s="239" t="s">
        <v>1995</v>
      </c>
      <c r="G561" s="237"/>
      <c r="H561" s="238" t="s">
        <v>19</v>
      </c>
      <c r="I561" s="240"/>
      <c r="J561" s="237"/>
      <c r="K561" s="237"/>
      <c r="L561" s="241"/>
      <c r="M561" s="242"/>
      <c r="N561" s="243"/>
      <c r="O561" s="243"/>
      <c r="P561" s="243"/>
      <c r="Q561" s="243"/>
      <c r="R561" s="243"/>
      <c r="S561" s="243"/>
      <c r="T561" s="244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5" t="s">
        <v>228</v>
      </c>
      <c r="AU561" s="245" t="s">
        <v>84</v>
      </c>
      <c r="AV561" s="13" t="s">
        <v>82</v>
      </c>
      <c r="AW561" s="13" t="s">
        <v>37</v>
      </c>
      <c r="AX561" s="13" t="s">
        <v>75</v>
      </c>
      <c r="AY561" s="245" t="s">
        <v>137</v>
      </c>
    </row>
    <row r="562" s="14" customFormat="1">
      <c r="A562" s="14"/>
      <c r="B562" s="246"/>
      <c r="C562" s="247"/>
      <c r="D562" s="226" t="s">
        <v>228</v>
      </c>
      <c r="E562" s="248" t="s">
        <v>19</v>
      </c>
      <c r="F562" s="249" t="s">
        <v>1996</v>
      </c>
      <c r="G562" s="247"/>
      <c r="H562" s="250">
        <v>102.63</v>
      </c>
      <c r="I562" s="251"/>
      <c r="J562" s="247"/>
      <c r="K562" s="247"/>
      <c r="L562" s="252"/>
      <c r="M562" s="253"/>
      <c r="N562" s="254"/>
      <c r="O562" s="254"/>
      <c r="P562" s="254"/>
      <c r="Q562" s="254"/>
      <c r="R562" s="254"/>
      <c r="S562" s="254"/>
      <c r="T562" s="255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6" t="s">
        <v>228</v>
      </c>
      <c r="AU562" s="256" t="s">
        <v>84</v>
      </c>
      <c r="AV562" s="14" t="s">
        <v>84</v>
      </c>
      <c r="AW562" s="14" t="s">
        <v>37</v>
      </c>
      <c r="AX562" s="14" t="s">
        <v>75</v>
      </c>
      <c r="AY562" s="256" t="s">
        <v>137</v>
      </c>
    </row>
    <row r="563" s="14" customFormat="1">
      <c r="A563" s="14"/>
      <c r="B563" s="246"/>
      <c r="C563" s="247"/>
      <c r="D563" s="226" t="s">
        <v>228</v>
      </c>
      <c r="E563" s="248" t="s">
        <v>19</v>
      </c>
      <c r="F563" s="249" t="s">
        <v>1997</v>
      </c>
      <c r="G563" s="247"/>
      <c r="H563" s="250">
        <v>3.855</v>
      </c>
      <c r="I563" s="251"/>
      <c r="J563" s="247"/>
      <c r="K563" s="247"/>
      <c r="L563" s="252"/>
      <c r="M563" s="253"/>
      <c r="N563" s="254"/>
      <c r="O563" s="254"/>
      <c r="P563" s="254"/>
      <c r="Q563" s="254"/>
      <c r="R563" s="254"/>
      <c r="S563" s="254"/>
      <c r="T563" s="255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56" t="s">
        <v>228</v>
      </c>
      <c r="AU563" s="256" t="s">
        <v>84</v>
      </c>
      <c r="AV563" s="14" t="s">
        <v>84</v>
      </c>
      <c r="AW563" s="14" t="s">
        <v>37</v>
      </c>
      <c r="AX563" s="14" t="s">
        <v>75</v>
      </c>
      <c r="AY563" s="256" t="s">
        <v>137</v>
      </c>
    </row>
    <row r="564" s="14" customFormat="1">
      <c r="A564" s="14"/>
      <c r="B564" s="246"/>
      <c r="C564" s="247"/>
      <c r="D564" s="226" t="s">
        <v>228</v>
      </c>
      <c r="E564" s="248" t="s">
        <v>19</v>
      </c>
      <c r="F564" s="249" t="s">
        <v>1998</v>
      </c>
      <c r="G564" s="247"/>
      <c r="H564" s="250">
        <v>-5.7519999999999998</v>
      </c>
      <c r="I564" s="251"/>
      <c r="J564" s="247"/>
      <c r="K564" s="247"/>
      <c r="L564" s="252"/>
      <c r="M564" s="253"/>
      <c r="N564" s="254"/>
      <c r="O564" s="254"/>
      <c r="P564" s="254"/>
      <c r="Q564" s="254"/>
      <c r="R564" s="254"/>
      <c r="S564" s="254"/>
      <c r="T564" s="255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56" t="s">
        <v>228</v>
      </c>
      <c r="AU564" s="256" t="s">
        <v>84</v>
      </c>
      <c r="AV564" s="14" t="s">
        <v>84</v>
      </c>
      <c r="AW564" s="14" t="s">
        <v>37</v>
      </c>
      <c r="AX564" s="14" t="s">
        <v>75</v>
      </c>
      <c r="AY564" s="256" t="s">
        <v>137</v>
      </c>
    </row>
    <row r="565" s="16" customFormat="1">
      <c r="A565" s="16"/>
      <c r="B565" s="280"/>
      <c r="C565" s="281"/>
      <c r="D565" s="226" t="s">
        <v>228</v>
      </c>
      <c r="E565" s="282" t="s">
        <v>19</v>
      </c>
      <c r="F565" s="283" t="s">
        <v>1309</v>
      </c>
      <c r="G565" s="281"/>
      <c r="H565" s="284">
        <v>1182.7919999999999</v>
      </c>
      <c r="I565" s="285"/>
      <c r="J565" s="281"/>
      <c r="K565" s="281"/>
      <c r="L565" s="286"/>
      <c r="M565" s="287"/>
      <c r="N565" s="288"/>
      <c r="O565" s="288"/>
      <c r="P565" s="288"/>
      <c r="Q565" s="288"/>
      <c r="R565" s="288"/>
      <c r="S565" s="288"/>
      <c r="T565" s="289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T565" s="290" t="s">
        <v>228</v>
      </c>
      <c r="AU565" s="290" t="s">
        <v>84</v>
      </c>
      <c r="AV565" s="16" t="s">
        <v>151</v>
      </c>
      <c r="AW565" s="16" t="s">
        <v>37</v>
      </c>
      <c r="AX565" s="16" t="s">
        <v>75</v>
      </c>
      <c r="AY565" s="290" t="s">
        <v>137</v>
      </c>
    </row>
    <row r="566" s="13" customFormat="1">
      <c r="A566" s="13"/>
      <c r="B566" s="236"/>
      <c r="C566" s="237"/>
      <c r="D566" s="226" t="s">
        <v>228</v>
      </c>
      <c r="E566" s="238" t="s">
        <v>19</v>
      </c>
      <c r="F566" s="239" t="s">
        <v>1910</v>
      </c>
      <c r="G566" s="237"/>
      <c r="H566" s="238" t="s">
        <v>19</v>
      </c>
      <c r="I566" s="240"/>
      <c r="J566" s="237"/>
      <c r="K566" s="237"/>
      <c r="L566" s="241"/>
      <c r="M566" s="242"/>
      <c r="N566" s="243"/>
      <c r="O566" s="243"/>
      <c r="P566" s="243"/>
      <c r="Q566" s="243"/>
      <c r="R566" s="243"/>
      <c r="S566" s="243"/>
      <c r="T566" s="244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5" t="s">
        <v>228</v>
      </c>
      <c r="AU566" s="245" t="s">
        <v>84</v>
      </c>
      <c r="AV566" s="13" t="s">
        <v>82</v>
      </c>
      <c r="AW566" s="13" t="s">
        <v>37</v>
      </c>
      <c r="AX566" s="13" t="s">
        <v>75</v>
      </c>
      <c r="AY566" s="245" t="s">
        <v>137</v>
      </c>
    </row>
    <row r="567" s="14" customFormat="1">
      <c r="A567" s="14"/>
      <c r="B567" s="246"/>
      <c r="C567" s="247"/>
      <c r="D567" s="226" t="s">
        <v>228</v>
      </c>
      <c r="E567" s="248" t="s">
        <v>19</v>
      </c>
      <c r="F567" s="249" t="s">
        <v>1999</v>
      </c>
      <c r="G567" s="247"/>
      <c r="H567" s="250">
        <v>38.100000000000001</v>
      </c>
      <c r="I567" s="251"/>
      <c r="J567" s="247"/>
      <c r="K567" s="247"/>
      <c r="L567" s="252"/>
      <c r="M567" s="253"/>
      <c r="N567" s="254"/>
      <c r="O567" s="254"/>
      <c r="P567" s="254"/>
      <c r="Q567" s="254"/>
      <c r="R567" s="254"/>
      <c r="S567" s="254"/>
      <c r="T567" s="255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6" t="s">
        <v>228</v>
      </c>
      <c r="AU567" s="256" t="s">
        <v>84</v>
      </c>
      <c r="AV567" s="14" t="s">
        <v>84</v>
      </c>
      <c r="AW567" s="14" t="s">
        <v>37</v>
      </c>
      <c r="AX567" s="14" t="s">
        <v>75</v>
      </c>
      <c r="AY567" s="256" t="s">
        <v>137</v>
      </c>
    </row>
    <row r="568" s="14" customFormat="1">
      <c r="A568" s="14"/>
      <c r="B568" s="246"/>
      <c r="C568" s="247"/>
      <c r="D568" s="226" t="s">
        <v>228</v>
      </c>
      <c r="E568" s="248" t="s">
        <v>19</v>
      </c>
      <c r="F568" s="249" t="s">
        <v>2000</v>
      </c>
      <c r="G568" s="247"/>
      <c r="H568" s="250">
        <v>1.6799999999999999</v>
      </c>
      <c r="I568" s="251"/>
      <c r="J568" s="247"/>
      <c r="K568" s="247"/>
      <c r="L568" s="252"/>
      <c r="M568" s="253"/>
      <c r="N568" s="254"/>
      <c r="O568" s="254"/>
      <c r="P568" s="254"/>
      <c r="Q568" s="254"/>
      <c r="R568" s="254"/>
      <c r="S568" s="254"/>
      <c r="T568" s="255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6" t="s">
        <v>228</v>
      </c>
      <c r="AU568" s="256" t="s">
        <v>84</v>
      </c>
      <c r="AV568" s="14" t="s">
        <v>84</v>
      </c>
      <c r="AW568" s="14" t="s">
        <v>37</v>
      </c>
      <c r="AX568" s="14" t="s">
        <v>75</v>
      </c>
      <c r="AY568" s="256" t="s">
        <v>137</v>
      </c>
    </row>
    <row r="569" s="13" customFormat="1">
      <c r="A569" s="13"/>
      <c r="B569" s="236"/>
      <c r="C569" s="237"/>
      <c r="D569" s="226" t="s">
        <v>228</v>
      </c>
      <c r="E569" s="238" t="s">
        <v>19</v>
      </c>
      <c r="F569" s="239" t="s">
        <v>2001</v>
      </c>
      <c r="G569" s="237"/>
      <c r="H569" s="238" t="s">
        <v>19</v>
      </c>
      <c r="I569" s="240"/>
      <c r="J569" s="237"/>
      <c r="K569" s="237"/>
      <c r="L569" s="241"/>
      <c r="M569" s="242"/>
      <c r="N569" s="243"/>
      <c r="O569" s="243"/>
      <c r="P569" s="243"/>
      <c r="Q569" s="243"/>
      <c r="R569" s="243"/>
      <c r="S569" s="243"/>
      <c r="T569" s="244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5" t="s">
        <v>228</v>
      </c>
      <c r="AU569" s="245" t="s">
        <v>84</v>
      </c>
      <c r="AV569" s="13" t="s">
        <v>82</v>
      </c>
      <c r="AW569" s="13" t="s">
        <v>37</v>
      </c>
      <c r="AX569" s="13" t="s">
        <v>75</v>
      </c>
      <c r="AY569" s="245" t="s">
        <v>137</v>
      </c>
    </row>
    <row r="570" s="14" customFormat="1">
      <c r="A570" s="14"/>
      <c r="B570" s="246"/>
      <c r="C570" s="247"/>
      <c r="D570" s="226" t="s">
        <v>228</v>
      </c>
      <c r="E570" s="248" t="s">
        <v>19</v>
      </c>
      <c r="F570" s="249" t="s">
        <v>2002</v>
      </c>
      <c r="G570" s="247"/>
      <c r="H570" s="250">
        <v>43.758000000000003</v>
      </c>
      <c r="I570" s="251"/>
      <c r="J570" s="247"/>
      <c r="K570" s="247"/>
      <c r="L570" s="252"/>
      <c r="M570" s="253"/>
      <c r="N570" s="254"/>
      <c r="O570" s="254"/>
      <c r="P570" s="254"/>
      <c r="Q570" s="254"/>
      <c r="R570" s="254"/>
      <c r="S570" s="254"/>
      <c r="T570" s="255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6" t="s">
        <v>228</v>
      </c>
      <c r="AU570" s="256" t="s">
        <v>84</v>
      </c>
      <c r="AV570" s="14" t="s">
        <v>84</v>
      </c>
      <c r="AW570" s="14" t="s">
        <v>37</v>
      </c>
      <c r="AX570" s="14" t="s">
        <v>75</v>
      </c>
      <c r="AY570" s="256" t="s">
        <v>137</v>
      </c>
    </row>
    <row r="571" s="13" customFormat="1">
      <c r="A571" s="13"/>
      <c r="B571" s="236"/>
      <c r="C571" s="237"/>
      <c r="D571" s="226" t="s">
        <v>228</v>
      </c>
      <c r="E571" s="238" t="s">
        <v>19</v>
      </c>
      <c r="F571" s="239" t="s">
        <v>2003</v>
      </c>
      <c r="G571" s="237"/>
      <c r="H571" s="238" t="s">
        <v>19</v>
      </c>
      <c r="I571" s="240"/>
      <c r="J571" s="237"/>
      <c r="K571" s="237"/>
      <c r="L571" s="241"/>
      <c r="M571" s="242"/>
      <c r="N571" s="243"/>
      <c r="O571" s="243"/>
      <c r="P571" s="243"/>
      <c r="Q571" s="243"/>
      <c r="R571" s="243"/>
      <c r="S571" s="243"/>
      <c r="T571" s="244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45" t="s">
        <v>228</v>
      </c>
      <c r="AU571" s="245" t="s">
        <v>84</v>
      </c>
      <c r="AV571" s="13" t="s">
        <v>82</v>
      </c>
      <c r="AW571" s="13" t="s">
        <v>37</v>
      </c>
      <c r="AX571" s="13" t="s">
        <v>75</v>
      </c>
      <c r="AY571" s="245" t="s">
        <v>137</v>
      </c>
    </row>
    <row r="572" s="14" customFormat="1">
      <c r="A572" s="14"/>
      <c r="B572" s="246"/>
      <c r="C572" s="247"/>
      <c r="D572" s="226" t="s">
        <v>228</v>
      </c>
      <c r="E572" s="248" t="s">
        <v>19</v>
      </c>
      <c r="F572" s="249" t="s">
        <v>2004</v>
      </c>
      <c r="G572" s="247"/>
      <c r="H572" s="250">
        <v>7.3799999999999999</v>
      </c>
      <c r="I572" s="251"/>
      <c r="J572" s="247"/>
      <c r="K572" s="247"/>
      <c r="L572" s="252"/>
      <c r="M572" s="253"/>
      <c r="N572" s="254"/>
      <c r="O572" s="254"/>
      <c r="P572" s="254"/>
      <c r="Q572" s="254"/>
      <c r="R572" s="254"/>
      <c r="S572" s="254"/>
      <c r="T572" s="255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56" t="s">
        <v>228</v>
      </c>
      <c r="AU572" s="256" t="s">
        <v>84</v>
      </c>
      <c r="AV572" s="14" t="s">
        <v>84</v>
      </c>
      <c r="AW572" s="14" t="s">
        <v>37</v>
      </c>
      <c r="AX572" s="14" t="s">
        <v>75</v>
      </c>
      <c r="AY572" s="256" t="s">
        <v>137</v>
      </c>
    </row>
    <row r="573" s="13" customFormat="1">
      <c r="A573" s="13"/>
      <c r="B573" s="236"/>
      <c r="C573" s="237"/>
      <c r="D573" s="226" t="s">
        <v>228</v>
      </c>
      <c r="E573" s="238" t="s">
        <v>19</v>
      </c>
      <c r="F573" s="239" t="s">
        <v>2005</v>
      </c>
      <c r="G573" s="237"/>
      <c r="H573" s="238" t="s">
        <v>19</v>
      </c>
      <c r="I573" s="240"/>
      <c r="J573" s="237"/>
      <c r="K573" s="237"/>
      <c r="L573" s="241"/>
      <c r="M573" s="242"/>
      <c r="N573" s="243"/>
      <c r="O573" s="243"/>
      <c r="P573" s="243"/>
      <c r="Q573" s="243"/>
      <c r="R573" s="243"/>
      <c r="S573" s="243"/>
      <c r="T573" s="244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45" t="s">
        <v>228</v>
      </c>
      <c r="AU573" s="245" t="s">
        <v>84</v>
      </c>
      <c r="AV573" s="13" t="s">
        <v>82</v>
      </c>
      <c r="AW573" s="13" t="s">
        <v>37</v>
      </c>
      <c r="AX573" s="13" t="s">
        <v>75</v>
      </c>
      <c r="AY573" s="245" t="s">
        <v>137</v>
      </c>
    </row>
    <row r="574" s="14" customFormat="1">
      <c r="A574" s="14"/>
      <c r="B574" s="246"/>
      <c r="C574" s="247"/>
      <c r="D574" s="226" t="s">
        <v>228</v>
      </c>
      <c r="E574" s="248" t="s">
        <v>19</v>
      </c>
      <c r="F574" s="249" t="s">
        <v>2004</v>
      </c>
      <c r="G574" s="247"/>
      <c r="H574" s="250">
        <v>7.3799999999999999</v>
      </c>
      <c r="I574" s="251"/>
      <c r="J574" s="247"/>
      <c r="K574" s="247"/>
      <c r="L574" s="252"/>
      <c r="M574" s="253"/>
      <c r="N574" s="254"/>
      <c r="O574" s="254"/>
      <c r="P574" s="254"/>
      <c r="Q574" s="254"/>
      <c r="R574" s="254"/>
      <c r="S574" s="254"/>
      <c r="T574" s="255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56" t="s">
        <v>228</v>
      </c>
      <c r="AU574" s="256" t="s">
        <v>84</v>
      </c>
      <c r="AV574" s="14" t="s">
        <v>84</v>
      </c>
      <c r="AW574" s="14" t="s">
        <v>37</v>
      </c>
      <c r="AX574" s="14" t="s">
        <v>75</v>
      </c>
      <c r="AY574" s="256" t="s">
        <v>137</v>
      </c>
    </row>
    <row r="575" s="13" customFormat="1">
      <c r="A575" s="13"/>
      <c r="B575" s="236"/>
      <c r="C575" s="237"/>
      <c r="D575" s="226" t="s">
        <v>228</v>
      </c>
      <c r="E575" s="238" t="s">
        <v>19</v>
      </c>
      <c r="F575" s="239" t="s">
        <v>2006</v>
      </c>
      <c r="G575" s="237"/>
      <c r="H575" s="238" t="s">
        <v>19</v>
      </c>
      <c r="I575" s="240"/>
      <c r="J575" s="237"/>
      <c r="K575" s="237"/>
      <c r="L575" s="241"/>
      <c r="M575" s="242"/>
      <c r="N575" s="243"/>
      <c r="O575" s="243"/>
      <c r="P575" s="243"/>
      <c r="Q575" s="243"/>
      <c r="R575" s="243"/>
      <c r="S575" s="243"/>
      <c r="T575" s="244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45" t="s">
        <v>228</v>
      </c>
      <c r="AU575" s="245" t="s">
        <v>84</v>
      </c>
      <c r="AV575" s="13" t="s">
        <v>82</v>
      </c>
      <c r="AW575" s="13" t="s">
        <v>37</v>
      </c>
      <c r="AX575" s="13" t="s">
        <v>75</v>
      </c>
      <c r="AY575" s="245" t="s">
        <v>137</v>
      </c>
    </row>
    <row r="576" s="14" customFormat="1">
      <c r="A576" s="14"/>
      <c r="B576" s="246"/>
      <c r="C576" s="247"/>
      <c r="D576" s="226" t="s">
        <v>228</v>
      </c>
      <c r="E576" s="248" t="s">
        <v>19</v>
      </c>
      <c r="F576" s="249" t="s">
        <v>2007</v>
      </c>
      <c r="G576" s="247"/>
      <c r="H576" s="250">
        <v>126.456</v>
      </c>
      <c r="I576" s="251"/>
      <c r="J576" s="247"/>
      <c r="K576" s="247"/>
      <c r="L576" s="252"/>
      <c r="M576" s="253"/>
      <c r="N576" s="254"/>
      <c r="O576" s="254"/>
      <c r="P576" s="254"/>
      <c r="Q576" s="254"/>
      <c r="R576" s="254"/>
      <c r="S576" s="254"/>
      <c r="T576" s="255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4"/>
      <c r="AT576" s="256" t="s">
        <v>228</v>
      </c>
      <c r="AU576" s="256" t="s">
        <v>84</v>
      </c>
      <c r="AV576" s="14" t="s">
        <v>84</v>
      </c>
      <c r="AW576" s="14" t="s">
        <v>37</v>
      </c>
      <c r="AX576" s="14" t="s">
        <v>75</v>
      </c>
      <c r="AY576" s="256" t="s">
        <v>137</v>
      </c>
    </row>
    <row r="577" s="14" customFormat="1">
      <c r="A577" s="14"/>
      <c r="B577" s="246"/>
      <c r="C577" s="247"/>
      <c r="D577" s="226" t="s">
        <v>228</v>
      </c>
      <c r="E577" s="248" t="s">
        <v>19</v>
      </c>
      <c r="F577" s="249" t="s">
        <v>2008</v>
      </c>
      <c r="G577" s="247"/>
      <c r="H577" s="250">
        <v>2.7999999999999998</v>
      </c>
      <c r="I577" s="251"/>
      <c r="J577" s="247"/>
      <c r="K577" s="247"/>
      <c r="L577" s="252"/>
      <c r="M577" s="253"/>
      <c r="N577" s="254"/>
      <c r="O577" s="254"/>
      <c r="P577" s="254"/>
      <c r="Q577" s="254"/>
      <c r="R577" s="254"/>
      <c r="S577" s="254"/>
      <c r="T577" s="255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6" t="s">
        <v>228</v>
      </c>
      <c r="AU577" s="256" t="s">
        <v>84</v>
      </c>
      <c r="AV577" s="14" t="s">
        <v>84</v>
      </c>
      <c r="AW577" s="14" t="s">
        <v>37</v>
      </c>
      <c r="AX577" s="14" t="s">
        <v>75</v>
      </c>
      <c r="AY577" s="256" t="s">
        <v>137</v>
      </c>
    </row>
    <row r="578" s="14" customFormat="1">
      <c r="A578" s="14"/>
      <c r="B578" s="246"/>
      <c r="C578" s="247"/>
      <c r="D578" s="226" t="s">
        <v>228</v>
      </c>
      <c r="E578" s="248" t="s">
        <v>19</v>
      </c>
      <c r="F578" s="249" t="s">
        <v>2009</v>
      </c>
      <c r="G578" s="247"/>
      <c r="H578" s="250">
        <v>-1.8520000000000001</v>
      </c>
      <c r="I578" s="251"/>
      <c r="J578" s="247"/>
      <c r="K578" s="247"/>
      <c r="L578" s="252"/>
      <c r="M578" s="253"/>
      <c r="N578" s="254"/>
      <c r="O578" s="254"/>
      <c r="P578" s="254"/>
      <c r="Q578" s="254"/>
      <c r="R578" s="254"/>
      <c r="S578" s="254"/>
      <c r="T578" s="255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6" t="s">
        <v>228</v>
      </c>
      <c r="AU578" s="256" t="s">
        <v>84</v>
      </c>
      <c r="AV578" s="14" t="s">
        <v>84</v>
      </c>
      <c r="AW578" s="14" t="s">
        <v>37</v>
      </c>
      <c r="AX578" s="14" t="s">
        <v>75</v>
      </c>
      <c r="AY578" s="256" t="s">
        <v>137</v>
      </c>
    </row>
    <row r="579" s="14" customFormat="1">
      <c r="A579" s="14"/>
      <c r="B579" s="246"/>
      <c r="C579" s="247"/>
      <c r="D579" s="226" t="s">
        <v>228</v>
      </c>
      <c r="E579" s="248" t="s">
        <v>19</v>
      </c>
      <c r="F579" s="249" t="s">
        <v>2010</v>
      </c>
      <c r="G579" s="247"/>
      <c r="H579" s="250">
        <v>-2.3479999999999999</v>
      </c>
      <c r="I579" s="251"/>
      <c r="J579" s="247"/>
      <c r="K579" s="247"/>
      <c r="L579" s="252"/>
      <c r="M579" s="253"/>
      <c r="N579" s="254"/>
      <c r="O579" s="254"/>
      <c r="P579" s="254"/>
      <c r="Q579" s="254"/>
      <c r="R579" s="254"/>
      <c r="S579" s="254"/>
      <c r="T579" s="255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6" t="s">
        <v>228</v>
      </c>
      <c r="AU579" s="256" t="s">
        <v>84</v>
      </c>
      <c r="AV579" s="14" t="s">
        <v>84</v>
      </c>
      <c r="AW579" s="14" t="s">
        <v>37</v>
      </c>
      <c r="AX579" s="14" t="s">
        <v>75</v>
      </c>
      <c r="AY579" s="256" t="s">
        <v>137</v>
      </c>
    </row>
    <row r="580" s="14" customFormat="1">
      <c r="A580" s="14"/>
      <c r="B580" s="246"/>
      <c r="C580" s="247"/>
      <c r="D580" s="226" t="s">
        <v>228</v>
      </c>
      <c r="E580" s="248" t="s">
        <v>19</v>
      </c>
      <c r="F580" s="249" t="s">
        <v>2011</v>
      </c>
      <c r="G580" s="247"/>
      <c r="H580" s="250">
        <v>-5.9560000000000004</v>
      </c>
      <c r="I580" s="251"/>
      <c r="J580" s="247"/>
      <c r="K580" s="247"/>
      <c r="L580" s="252"/>
      <c r="M580" s="253"/>
      <c r="N580" s="254"/>
      <c r="O580" s="254"/>
      <c r="P580" s="254"/>
      <c r="Q580" s="254"/>
      <c r="R580" s="254"/>
      <c r="S580" s="254"/>
      <c r="T580" s="255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6" t="s">
        <v>228</v>
      </c>
      <c r="AU580" s="256" t="s">
        <v>84</v>
      </c>
      <c r="AV580" s="14" t="s">
        <v>84</v>
      </c>
      <c r="AW580" s="14" t="s">
        <v>37</v>
      </c>
      <c r="AX580" s="14" t="s">
        <v>75</v>
      </c>
      <c r="AY580" s="256" t="s">
        <v>137</v>
      </c>
    </row>
    <row r="581" s="13" customFormat="1">
      <c r="A581" s="13"/>
      <c r="B581" s="236"/>
      <c r="C581" s="237"/>
      <c r="D581" s="226" t="s">
        <v>228</v>
      </c>
      <c r="E581" s="238" t="s">
        <v>19</v>
      </c>
      <c r="F581" s="239" t="s">
        <v>2012</v>
      </c>
      <c r="G581" s="237"/>
      <c r="H581" s="238" t="s">
        <v>19</v>
      </c>
      <c r="I581" s="240"/>
      <c r="J581" s="237"/>
      <c r="K581" s="237"/>
      <c r="L581" s="241"/>
      <c r="M581" s="242"/>
      <c r="N581" s="243"/>
      <c r="O581" s="243"/>
      <c r="P581" s="243"/>
      <c r="Q581" s="243"/>
      <c r="R581" s="243"/>
      <c r="S581" s="243"/>
      <c r="T581" s="244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45" t="s">
        <v>228</v>
      </c>
      <c r="AU581" s="245" t="s">
        <v>84</v>
      </c>
      <c r="AV581" s="13" t="s">
        <v>82</v>
      </c>
      <c r="AW581" s="13" t="s">
        <v>37</v>
      </c>
      <c r="AX581" s="13" t="s">
        <v>75</v>
      </c>
      <c r="AY581" s="245" t="s">
        <v>137</v>
      </c>
    </row>
    <row r="582" s="14" customFormat="1">
      <c r="A582" s="14"/>
      <c r="B582" s="246"/>
      <c r="C582" s="247"/>
      <c r="D582" s="226" t="s">
        <v>228</v>
      </c>
      <c r="E582" s="248" t="s">
        <v>19</v>
      </c>
      <c r="F582" s="249" t="s">
        <v>2013</v>
      </c>
      <c r="G582" s="247"/>
      <c r="H582" s="250">
        <v>80.718000000000004</v>
      </c>
      <c r="I582" s="251"/>
      <c r="J582" s="247"/>
      <c r="K582" s="247"/>
      <c r="L582" s="252"/>
      <c r="M582" s="253"/>
      <c r="N582" s="254"/>
      <c r="O582" s="254"/>
      <c r="P582" s="254"/>
      <c r="Q582" s="254"/>
      <c r="R582" s="254"/>
      <c r="S582" s="254"/>
      <c r="T582" s="255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6" t="s">
        <v>228</v>
      </c>
      <c r="AU582" s="256" t="s">
        <v>84</v>
      </c>
      <c r="AV582" s="14" t="s">
        <v>84</v>
      </c>
      <c r="AW582" s="14" t="s">
        <v>37</v>
      </c>
      <c r="AX582" s="14" t="s">
        <v>75</v>
      </c>
      <c r="AY582" s="256" t="s">
        <v>137</v>
      </c>
    </row>
    <row r="583" s="13" customFormat="1">
      <c r="A583" s="13"/>
      <c r="B583" s="236"/>
      <c r="C583" s="237"/>
      <c r="D583" s="226" t="s">
        <v>228</v>
      </c>
      <c r="E583" s="238" t="s">
        <v>19</v>
      </c>
      <c r="F583" s="239" t="s">
        <v>1489</v>
      </c>
      <c r="G583" s="237"/>
      <c r="H583" s="238" t="s">
        <v>19</v>
      </c>
      <c r="I583" s="240"/>
      <c r="J583" s="237"/>
      <c r="K583" s="237"/>
      <c r="L583" s="241"/>
      <c r="M583" s="242"/>
      <c r="N583" s="243"/>
      <c r="O583" s="243"/>
      <c r="P583" s="243"/>
      <c r="Q583" s="243"/>
      <c r="R583" s="243"/>
      <c r="S583" s="243"/>
      <c r="T583" s="244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5" t="s">
        <v>228</v>
      </c>
      <c r="AU583" s="245" t="s">
        <v>84</v>
      </c>
      <c r="AV583" s="13" t="s">
        <v>82</v>
      </c>
      <c r="AW583" s="13" t="s">
        <v>37</v>
      </c>
      <c r="AX583" s="13" t="s">
        <v>75</v>
      </c>
      <c r="AY583" s="245" t="s">
        <v>137</v>
      </c>
    </row>
    <row r="584" s="14" customFormat="1">
      <c r="A584" s="14"/>
      <c r="B584" s="246"/>
      <c r="C584" s="247"/>
      <c r="D584" s="226" t="s">
        <v>228</v>
      </c>
      <c r="E584" s="248" t="s">
        <v>19</v>
      </c>
      <c r="F584" s="249" t="s">
        <v>2014</v>
      </c>
      <c r="G584" s="247"/>
      <c r="H584" s="250">
        <v>97.890000000000001</v>
      </c>
      <c r="I584" s="251"/>
      <c r="J584" s="247"/>
      <c r="K584" s="247"/>
      <c r="L584" s="252"/>
      <c r="M584" s="253"/>
      <c r="N584" s="254"/>
      <c r="O584" s="254"/>
      <c r="P584" s="254"/>
      <c r="Q584" s="254"/>
      <c r="R584" s="254"/>
      <c r="S584" s="254"/>
      <c r="T584" s="255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6" t="s">
        <v>228</v>
      </c>
      <c r="AU584" s="256" t="s">
        <v>84</v>
      </c>
      <c r="AV584" s="14" t="s">
        <v>84</v>
      </c>
      <c r="AW584" s="14" t="s">
        <v>37</v>
      </c>
      <c r="AX584" s="14" t="s">
        <v>75</v>
      </c>
      <c r="AY584" s="256" t="s">
        <v>137</v>
      </c>
    </row>
    <row r="585" s="14" customFormat="1">
      <c r="A585" s="14"/>
      <c r="B585" s="246"/>
      <c r="C585" s="247"/>
      <c r="D585" s="226" t="s">
        <v>228</v>
      </c>
      <c r="E585" s="248" t="s">
        <v>19</v>
      </c>
      <c r="F585" s="249" t="s">
        <v>2015</v>
      </c>
      <c r="G585" s="247"/>
      <c r="H585" s="250">
        <v>-23.867999999999999</v>
      </c>
      <c r="I585" s="251"/>
      <c r="J585" s="247"/>
      <c r="K585" s="247"/>
      <c r="L585" s="252"/>
      <c r="M585" s="253"/>
      <c r="N585" s="254"/>
      <c r="O585" s="254"/>
      <c r="P585" s="254"/>
      <c r="Q585" s="254"/>
      <c r="R585" s="254"/>
      <c r="S585" s="254"/>
      <c r="T585" s="255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6" t="s">
        <v>228</v>
      </c>
      <c r="AU585" s="256" t="s">
        <v>84</v>
      </c>
      <c r="AV585" s="14" t="s">
        <v>84</v>
      </c>
      <c r="AW585" s="14" t="s">
        <v>37</v>
      </c>
      <c r="AX585" s="14" t="s">
        <v>75</v>
      </c>
      <c r="AY585" s="256" t="s">
        <v>137</v>
      </c>
    </row>
    <row r="586" s="13" customFormat="1">
      <c r="A586" s="13"/>
      <c r="B586" s="236"/>
      <c r="C586" s="237"/>
      <c r="D586" s="226" t="s">
        <v>228</v>
      </c>
      <c r="E586" s="238" t="s">
        <v>19</v>
      </c>
      <c r="F586" s="239" t="s">
        <v>2016</v>
      </c>
      <c r="G586" s="237"/>
      <c r="H586" s="238" t="s">
        <v>19</v>
      </c>
      <c r="I586" s="240"/>
      <c r="J586" s="237"/>
      <c r="K586" s="237"/>
      <c r="L586" s="241"/>
      <c r="M586" s="242"/>
      <c r="N586" s="243"/>
      <c r="O586" s="243"/>
      <c r="P586" s="243"/>
      <c r="Q586" s="243"/>
      <c r="R586" s="243"/>
      <c r="S586" s="243"/>
      <c r="T586" s="244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5" t="s">
        <v>228</v>
      </c>
      <c r="AU586" s="245" t="s">
        <v>84</v>
      </c>
      <c r="AV586" s="13" t="s">
        <v>82</v>
      </c>
      <c r="AW586" s="13" t="s">
        <v>37</v>
      </c>
      <c r="AX586" s="13" t="s">
        <v>75</v>
      </c>
      <c r="AY586" s="245" t="s">
        <v>137</v>
      </c>
    </row>
    <row r="587" s="14" customFormat="1">
      <c r="A587" s="14"/>
      <c r="B587" s="246"/>
      <c r="C587" s="247"/>
      <c r="D587" s="226" t="s">
        <v>228</v>
      </c>
      <c r="E587" s="248" t="s">
        <v>19</v>
      </c>
      <c r="F587" s="249" t="s">
        <v>2017</v>
      </c>
      <c r="G587" s="247"/>
      <c r="H587" s="250">
        <v>59.994</v>
      </c>
      <c r="I587" s="251"/>
      <c r="J587" s="247"/>
      <c r="K587" s="247"/>
      <c r="L587" s="252"/>
      <c r="M587" s="253"/>
      <c r="N587" s="254"/>
      <c r="O587" s="254"/>
      <c r="P587" s="254"/>
      <c r="Q587" s="254"/>
      <c r="R587" s="254"/>
      <c r="S587" s="254"/>
      <c r="T587" s="255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6" t="s">
        <v>228</v>
      </c>
      <c r="AU587" s="256" t="s">
        <v>84</v>
      </c>
      <c r="AV587" s="14" t="s">
        <v>84</v>
      </c>
      <c r="AW587" s="14" t="s">
        <v>37</v>
      </c>
      <c r="AX587" s="14" t="s">
        <v>75</v>
      </c>
      <c r="AY587" s="256" t="s">
        <v>137</v>
      </c>
    </row>
    <row r="588" s="13" customFormat="1">
      <c r="A588" s="13"/>
      <c r="B588" s="236"/>
      <c r="C588" s="237"/>
      <c r="D588" s="226" t="s">
        <v>228</v>
      </c>
      <c r="E588" s="238" t="s">
        <v>19</v>
      </c>
      <c r="F588" s="239" t="s">
        <v>2018</v>
      </c>
      <c r="G588" s="237"/>
      <c r="H588" s="238" t="s">
        <v>19</v>
      </c>
      <c r="I588" s="240"/>
      <c r="J588" s="237"/>
      <c r="K588" s="237"/>
      <c r="L588" s="241"/>
      <c r="M588" s="242"/>
      <c r="N588" s="243"/>
      <c r="O588" s="243"/>
      <c r="P588" s="243"/>
      <c r="Q588" s="243"/>
      <c r="R588" s="243"/>
      <c r="S588" s="243"/>
      <c r="T588" s="244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5" t="s">
        <v>228</v>
      </c>
      <c r="AU588" s="245" t="s">
        <v>84</v>
      </c>
      <c r="AV588" s="13" t="s">
        <v>82</v>
      </c>
      <c r="AW588" s="13" t="s">
        <v>37</v>
      </c>
      <c r="AX588" s="13" t="s">
        <v>75</v>
      </c>
      <c r="AY588" s="245" t="s">
        <v>137</v>
      </c>
    </row>
    <row r="589" s="14" customFormat="1">
      <c r="A589" s="14"/>
      <c r="B589" s="246"/>
      <c r="C589" s="247"/>
      <c r="D589" s="226" t="s">
        <v>228</v>
      </c>
      <c r="E589" s="248" t="s">
        <v>19</v>
      </c>
      <c r="F589" s="249" t="s">
        <v>2019</v>
      </c>
      <c r="G589" s="247"/>
      <c r="H589" s="250">
        <v>102.696</v>
      </c>
      <c r="I589" s="251"/>
      <c r="J589" s="247"/>
      <c r="K589" s="247"/>
      <c r="L589" s="252"/>
      <c r="M589" s="253"/>
      <c r="N589" s="254"/>
      <c r="O589" s="254"/>
      <c r="P589" s="254"/>
      <c r="Q589" s="254"/>
      <c r="R589" s="254"/>
      <c r="S589" s="254"/>
      <c r="T589" s="255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6" t="s">
        <v>228</v>
      </c>
      <c r="AU589" s="256" t="s">
        <v>84</v>
      </c>
      <c r="AV589" s="14" t="s">
        <v>84</v>
      </c>
      <c r="AW589" s="14" t="s">
        <v>37</v>
      </c>
      <c r="AX589" s="14" t="s">
        <v>75</v>
      </c>
      <c r="AY589" s="256" t="s">
        <v>137</v>
      </c>
    </row>
    <row r="590" s="14" customFormat="1">
      <c r="A590" s="14"/>
      <c r="B590" s="246"/>
      <c r="C590" s="247"/>
      <c r="D590" s="226" t="s">
        <v>228</v>
      </c>
      <c r="E590" s="248" t="s">
        <v>19</v>
      </c>
      <c r="F590" s="249" t="s">
        <v>1993</v>
      </c>
      <c r="G590" s="247"/>
      <c r="H590" s="250">
        <v>-7.2039999999999997</v>
      </c>
      <c r="I590" s="251"/>
      <c r="J590" s="247"/>
      <c r="K590" s="247"/>
      <c r="L590" s="252"/>
      <c r="M590" s="253"/>
      <c r="N590" s="254"/>
      <c r="O590" s="254"/>
      <c r="P590" s="254"/>
      <c r="Q590" s="254"/>
      <c r="R590" s="254"/>
      <c r="S590" s="254"/>
      <c r="T590" s="255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6" t="s">
        <v>228</v>
      </c>
      <c r="AU590" s="256" t="s">
        <v>84</v>
      </c>
      <c r="AV590" s="14" t="s">
        <v>84</v>
      </c>
      <c r="AW590" s="14" t="s">
        <v>37</v>
      </c>
      <c r="AX590" s="14" t="s">
        <v>75</v>
      </c>
      <c r="AY590" s="256" t="s">
        <v>137</v>
      </c>
    </row>
    <row r="591" s="14" customFormat="1">
      <c r="A591" s="14"/>
      <c r="B591" s="246"/>
      <c r="C591" s="247"/>
      <c r="D591" s="226" t="s">
        <v>228</v>
      </c>
      <c r="E591" s="248" t="s">
        <v>19</v>
      </c>
      <c r="F591" s="249" t="s">
        <v>1994</v>
      </c>
      <c r="G591" s="247"/>
      <c r="H591" s="250">
        <v>-2.2869999999999999</v>
      </c>
      <c r="I591" s="251"/>
      <c r="J591" s="247"/>
      <c r="K591" s="247"/>
      <c r="L591" s="252"/>
      <c r="M591" s="253"/>
      <c r="N591" s="254"/>
      <c r="O591" s="254"/>
      <c r="P591" s="254"/>
      <c r="Q591" s="254"/>
      <c r="R591" s="254"/>
      <c r="S591" s="254"/>
      <c r="T591" s="255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6" t="s">
        <v>228</v>
      </c>
      <c r="AU591" s="256" t="s">
        <v>84</v>
      </c>
      <c r="AV591" s="14" t="s">
        <v>84</v>
      </c>
      <c r="AW591" s="14" t="s">
        <v>37</v>
      </c>
      <c r="AX591" s="14" t="s">
        <v>75</v>
      </c>
      <c r="AY591" s="256" t="s">
        <v>137</v>
      </c>
    </row>
    <row r="592" s="13" customFormat="1">
      <c r="A592" s="13"/>
      <c r="B592" s="236"/>
      <c r="C592" s="237"/>
      <c r="D592" s="226" t="s">
        <v>228</v>
      </c>
      <c r="E592" s="238" t="s">
        <v>19</v>
      </c>
      <c r="F592" s="239" t="s">
        <v>2020</v>
      </c>
      <c r="G592" s="237"/>
      <c r="H592" s="238" t="s">
        <v>19</v>
      </c>
      <c r="I592" s="240"/>
      <c r="J592" s="237"/>
      <c r="K592" s="237"/>
      <c r="L592" s="241"/>
      <c r="M592" s="242"/>
      <c r="N592" s="243"/>
      <c r="O592" s="243"/>
      <c r="P592" s="243"/>
      <c r="Q592" s="243"/>
      <c r="R592" s="243"/>
      <c r="S592" s="243"/>
      <c r="T592" s="244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5" t="s">
        <v>228</v>
      </c>
      <c r="AU592" s="245" t="s">
        <v>84</v>
      </c>
      <c r="AV592" s="13" t="s">
        <v>82</v>
      </c>
      <c r="AW592" s="13" t="s">
        <v>37</v>
      </c>
      <c r="AX592" s="13" t="s">
        <v>75</v>
      </c>
      <c r="AY592" s="245" t="s">
        <v>137</v>
      </c>
    </row>
    <row r="593" s="14" customFormat="1">
      <c r="A593" s="14"/>
      <c r="B593" s="246"/>
      <c r="C593" s="247"/>
      <c r="D593" s="226" t="s">
        <v>228</v>
      </c>
      <c r="E593" s="248" t="s">
        <v>19</v>
      </c>
      <c r="F593" s="249" t="s">
        <v>2021</v>
      </c>
      <c r="G593" s="247"/>
      <c r="H593" s="250">
        <v>106.986</v>
      </c>
      <c r="I593" s="251"/>
      <c r="J593" s="247"/>
      <c r="K593" s="247"/>
      <c r="L593" s="252"/>
      <c r="M593" s="253"/>
      <c r="N593" s="254"/>
      <c r="O593" s="254"/>
      <c r="P593" s="254"/>
      <c r="Q593" s="254"/>
      <c r="R593" s="254"/>
      <c r="S593" s="254"/>
      <c r="T593" s="255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6" t="s">
        <v>228</v>
      </c>
      <c r="AU593" s="256" t="s">
        <v>84</v>
      </c>
      <c r="AV593" s="14" t="s">
        <v>84</v>
      </c>
      <c r="AW593" s="14" t="s">
        <v>37</v>
      </c>
      <c r="AX593" s="14" t="s">
        <v>75</v>
      </c>
      <c r="AY593" s="256" t="s">
        <v>137</v>
      </c>
    </row>
    <row r="594" s="14" customFormat="1">
      <c r="A594" s="14"/>
      <c r="B594" s="246"/>
      <c r="C594" s="247"/>
      <c r="D594" s="226" t="s">
        <v>228</v>
      </c>
      <c r="E594" s="248" t="s">
        <v>19</v>
      </c>
      <c r="F594" s="249" t="s">
        <v>2022</v>
      </c>
      <c r="G594" s="247"/>
      <c r="H594" s="250">
        <v>3.6749999999999998</v>
      </c>
      <c r="I594" s="251"/>
      <c r="J594" s="247"/>
      <c r="K594" s="247"/>
      <c r="L594" s="252"/>
      <c r="M594" s="253"/>
      <c r="N594" s="254"/>
      <c r="O594" s="254"/>
      <c r="P594" s="254"/>
      <c r="Q594" s="254"/>
      <c r="R594" s="254"/>
      <c r="S594" s="254"/>
      <c r="T594" s="255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56" t="s">
        <v>228</v>
      </c>
      <c r="AU594" s="256" t="s">
        <v>84</v>
      </c>
      <c r="AV594" s="14" t="s">
        <v>84</v>
      </c>
      <c r="AW594" s="14" t="s">
        <v>37</v>
      </c>
      <c r="AX594" s="14" t="s">
        <v>75</v>
      </c>
      <c r="AY594" s="256" t="s">
        <v>137</v>
      </c>
    </row>
    <row r="595" s="14" customFormat="1">
      <c r="A595" s="14"/>
      <c r="B595" s="246"/>
      <c r="C595" s="247"/>
      <c r="D595" s="226" t="s">
        <v>228</v>
      </c>
      <c r="E595" s="248" t="s">
        <v>19</v>
      </c>
      <c r="F595" s="249" t="s">
        <v>2023</v>
      </c>
      <c r="G595" s="247"/>
      <c r="H595" s="250">
        <v>-7.8860000000000001</v>
      </c>
      <c r="I595" s="251"/>
      <c r="J595" s="247"/>
      <c r="K595" s="247"/>
      <c r="L595" s="252"/>
      <c r="M595" s="253"/>
      <c r="N595" s="254"/>
      <c r="O595" s="254"/>
      <c r="P595" s="254"/>
      <c r="Q595" s="254"/>
      <c r="R595" s="254"/>
      <c r="S595" s="254"/>
      <c r="T595" s="255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6" t="s">
        <v>228</v>
      </c>
      <c r="AU595" s="256" t="s">
        <v>84</v>
      </c>
      <c r="AV595" s="14" t="s">
        <v>84</v>
      </c>
      <c r="AW595" s="14" t="s">
        <v>37</v>
      </c>
      <c r="AX595" s="14" t="s">
        <v>75</v>
      </c>
      <c r="AY595" s="256" t="s">
        <v>137</v>
      </c>
    </row>
    <row r="596" s="13" customFormat="1">
      <c r="A596" s="13"/>
      <c r="B596" s="236"/>
      <c r="C596" s="237"/>
      <c r="D596" s="226" t="s">
        <v>228</v>
      </c>
      <c r="E596" s="238" t="s">
        <v>19</v>
      </c>
      <c r="F596" s="239" t="s">
        <v>2024</v>
      </c>
      <c r="G596" s="237"/>
      <c r="H596" s="238" t="s">
        <v>19</v>
      </c>
      <c r="I596" s="240"/>
      <c r="J596" s="237"/>
      <c r="K596" s="237"/>
      <c r="L596" s="241"/>
      <c r="M596" s="242"/>
      <c r="N596" s="243"/>
      <c r="O596" s="243"/>
      <c r="P596" s="243"/>
      <c r="Q596" s="243"/>
      <c r="R596" s="243"/>
      <c r="S596" s="243"/>
      <c r="T596" s="244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5" t="s">
        <v>228</v>
      </c>
      <c r="AU596" s="245" t="s">
        <v>84</v>
      </c>
      <c r="AV596" s="13" t="s">
        <v>82</v>
      </c>
      <c r="AW596" s="13" t="s">
        <v>37</v>
      </c>
      <c r="AX596" s="13" t="s">
        <v>75</v>
      </c>
      <c r="AY596" s="245" t="s">
        <v>137</v>
      </c>
    </row>
    <row r="597" s="14" customFormat="1">
      <c r="A597" s="14"/>
      <c r="B597" s="246"/>
      <c r="C597" s="247"/>
      <c r="D597" s="226" t="s">
        <v>228</v>
      </c>
      <c r="E597" s="248" t="s">
        <v>19</v>
      </c>
      <c r="F597" s="249" t="s">
        <v>2025</v>
      </c>
      <c r="G597" s="247"/>
      <c r="H597" s="250">
        <v>16.632000000000001</v>
      </c>
      <c r="I597" s="251"/>
      <c r="J597" s="247"/>
      <c r="K597" s="247"/>
      <c r="L597" s="252"/>
      <c r="M597" s="253"/>
      <c r="N597" s="254"/>
      <c r="O597" s="254"/>
      <c r="P597" s="254"/>
      <c r="Q597" s="254"/>
      <c r="R597" s="254"/>
      <c r="S597" s="254"/>
      <c r="T597" s="255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56" t="s">
        <v>228</v>
      </c>
      <c r="AU597" s="256" t="s">
        <v>84</v>
      </c>
      <c r="AV597" s="14" t="s">
        <v>84</v>
      </c>
      <c r="AW597" s="14" t="s">
        <v>37</v>
      </c>
      <c r="AX597" s="14" t="s">
        <v>75</v>
      </c>
      <c r="AY597" s="256" t="s">
        <v>137</v>
      </c>
    </row>
    <row r="598" s="13" customFormat="1">
      <c r="A598" s="13"/>
      <c r="B598" s="236"/>
      <c r="C598" s="237"/>
      <c r="D598" s="226" t="s">
        <v>228</v>
      </c>
      <c r="E598" s="238" t="s">
        <v>19</v>
      </c>
      <c r="F598" s="239" t="s">
        <v>2026</v>
      </c>
      <c r="G598" s="237"/>
      <c r="H598" s="238" t="s">
        <v>19</v>
      </c>
      <c r="I598" s="240"/>
      <c r="J598" s="237"/>
      <c r="K598" s="237"/>
      <c r="L598" s="241"/>
      <c r="M598" s="242"/>
      <c r="N598" s="243"/>
      <c r="O598" s="243"/>
      <c r="P598" s="243"/>
      <c r="Q598" s="243"/>
      <c r="R598" s="243"/>
      <c r="S598" s="243"/>
      <c r="T598" s="244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5" t="s">
        <v>228</v>
      </c>
      <c r="AU598" s="245" t="s">
        <v>84</v>
      </c>
      <c r="AV598" s="13" t="s">
        <v>82</v>
      </c>
      <c r="AW598" s="13" t="s">
        <v>37</v>
      </c>
      <c r="AX598" s="13" t="s">
        <v>75</v>
      </c>
      <c r="AY598" s="245" t="s">
        <v>137</v>
      </c>
    </row>
    <row r="599" s="14" customFormat="1">
      <c r="A599" s="14"/>
      <c r="B599" s="246"/>
      <c r="C599" s="247"/>
      <c r="D599" s="226" t="s">
        <v>228</v>
      </c>
      <c r="E599" s="248" t="s">
        <v>19</v>
      </c>
      <c r="F599" s="249" t="s">
        <v>2027</v>
      </c>
      <c r="G599" s="247"/>
      <c r="H599" s="250">
        <v>11.448</v>
      </c>
      <c r="I599" s="251"/>
      <c r="J599" s="247"/>
      <c r="K599" s="247"/>
      <c r="L599" s="252"/>
      <c r="M599" s="253"/>
      <c r="N599" s="254"/>
      <c r="O599" s="254"/>
      <c r="P599" s="254"/>
      <c r="Q599" s="254"/>
      <c r="R599" s="254"/>
      <c r="S599" s="254"/>
      <c r="T599" s="255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4"/>
      <c r="AT599" s="256" t="s">
        <v>228</v>
      </c>
      <c r="AU599" s="256" t="s">
        <v>84</v>
      </c>
      <c r="AV599" s="14" t="s">
        <v>84</v>
      </c>
      <c r="AW599" s="14" t="s">
        <v>37</v>
      </c>
      <c r="AX599" s="14" t="s">
        <v>75</v>
      </c>
      <c r="AY599" s="256" t="s">
        <v>137</v>
      </c>
    </row>
    <row r="600" s="13" customFormat="1">
      <c r="A600" s="13"/>
      <c r="B600" s="236"/>
      <c r="C600" s="237"/>
      <c r="D600" s="226" t="s">
        <v>228</v>
      </c>
      <c r="E600" s="238" t="s">
        <v>19</v>
      </c>
      <c r="F600" s="239" t="s">
        <v>2028</v>
      </c>
      <c r="G600" s="237"/>
      <c r="H600" s="238" t="s">
        <v>19</v>
      </c>
      <c r="I600" s="240"/>
      <c r="J600" s="237"/>
      <c r="K600" s="237"/>
      <c r="L600" s="241"/>
      <c r="M600" s="242"/>
      <c r="N600" s="243"/>
      <c r="O600" s="243"/>
      <c r="P600" s="243"/>
      <c r="Q600" s="243"/>
      <c r="R600" s="243"/>
      <c r="S600" s="243"/>
      <c r="T600" s="244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5" t="s">
        <v>228</v>
      </c>
      <c r="AU600" s="245" t="s">
        <v>84</v>
      </c>
      <c r="AV600" s="13" t="s">
        <v>82</v>
      </c>
      <c r="AW600" s="13" t="s">
        <v>37</v>
      </c>
      <c r="AX600" s="13" t="s">
        <v>75</v>
      </c>
      <c r="AY600" s="245" t="s">
        <v>137</v>
      </c>
    </row>
    <row r="601" s="14" customFormat="1">
      <c r="A601" s="14"/>
      <c r="B601" s="246"/>
      <c r="C601" s="247"/>
      <c r="D601" s="226" t="s">
        <v>228</v>
      </c>
      <c r="E601" s="248" t="s">
        <v>19</v>
      </c>
      <c r="F601" s="249" t="s">
        <v>2029</v>
      </c>
      <c r="G601" s="247"/>
      <c r="H601" s="250">
        <v>14.832000000000001</v>
      </c>
      <c r="I601" s="251"/>
      <c r="J601" s="247"/>
      <c r="K601" s="247"/>
      <c r="L601" s="252"/>
      <c r="M601" s="253"/>
      <c r="N601" s="254"/>
      <c r="O601" s="254"/>
      <c r="P601" s="254"/>
      <c r="Q601" s="254"/>
      <c r="R601" s="254"/>
      <c r="S601" s="254"/>
      <c r="T601" s="255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6" t="s">
        <v>228</v>
      </c>
      <c r="AU601" s="256" t="s">
        <v>84</v>
      </c>
      <c r="AV601" s="14" t="s">
        <v>84</v>
      </c>
      <c r="AW601" s="14" t="s">
        <v>37</v>
      </c>
      <c r="AX601" s="14" t="s">
        <v>75</v>
      </c>
      <c r="AY601" s="256" t="s">
        <v>137</v>
      </c>
    </row>
    <row r="602" s="16" customFormat="1">
      <c r="A602" s="16"/>
      <c r="B602" s="280"/>
      <c r="C602" s="281"/>
      <c r="D602" s="226" t="s">
        <v>228</v>
      </c>
      <c r="E602" s="282" t="s">
        <v>19</v>
      </c>
      <c r="F602" s="283" t="s">
        <v>1309</v>
      </c>
      <c r="G602" s="281"/>
      <c r="H602" s="284">
        <v>671.024</v>
      </c>
      <c r="I602" s="285"/>
      <c r="J602" s="281"/>
      <c r="K602" s="281"/>
      <c r="L602" s="286"/>
      <c r="M602" s="287"/>
      <c r="N602" s="288"/>
      <c r="O602" s="288"/>
      <c r="P602" s="288"/>
      <c r="Q602" s="288"/>
      <c r="R602" s="288"/>
      <c r="S602" s="288"/>
      <c r="T602" s="289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T602" s="290" t="s">
        <v>228</v>
      </c>
      <c r="AU602" s="290" t="s">
        <v>84</v>
      </c>
      <c r="AV602" s="16" t="s">
        <v>151</v>
      </c>
      <c r="AW602" s="16" t="s">
        <v>37</v>
      </c>
      <c r="AX602" s="16" t="s">
        <v>75</v>
      </c>
      <c r="AY602" s="290" t="s">
        <v>137</v>
      </c>
    </row>
    <row r="603" s="15" customFormat="1">
      <c r="A603" s="15"/>
      <c r="B603" s="257"/>
      <c r="C603" s="258"/>
      <c r="D603" s="226" t="s">
        <v>228</v>
      </c>
      <c r="E603" s="259" t="s">
        <v>19</v>
      </c>
      <c r="F603" s="260" t="s">
        <v>237</v>
      </c>
      <c r="G603" s="258"/>
      <c r="H603" s="261">
        <v>2665.1460000000002</v>
      </c>
      <c r="I603" s="262"/>
      <c r="J603" s="258"/>
      <c r="K603" s="258"/>
      <c r="L603" s="263"/>
      <c r="M603" s="264"/>
      <c r="N603" s="265"/>
      <c r="O603" s="265"/>
      <c r="P603" s="265"/>
      <c r="Q603" s="265"/>
      <c r="R603" s="265"/>
      <c r="S603" s="265"/>
      <c r="T603" s="266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T603" s="267" t="s">
        <v>228</v>
      </c>
      <c r="AU603" s="267" t="s">
        <v>84</v>
      </c>
      <c r="AV603" s="15" t="s">
        <v>155</v>
      </c>
      <c r="AW603" s="15" t="s">
        <v>37</v>
      </c>
      <c r="AX603" s="15" t="s">
        <v>82</v>
      </c>
      <c r="AY603" s="267" t="s">
        <v>137</v>
      </c>
    </row>
    <row r="604" s="2" customFormat="1" ht="33" customHeight="1">
      <c r="A604" s="39"/>
      <c r="B604" s="40"/>
      <c r="C604" s="213" t="s">
        <v>542</v>
      </c>
      <c r="D604" s="213" t="s">
        <v>140</v>
      </c>
      <c r="E604" s="214" t="s">
        <v>1687</v>
      </c>
      <c r="F604" s="215" t="s">
        <v>1688</v>
      </c>
      <c r="G604" s="216" t="s">
        <v>1244</v>
      </c>
      <c r="H604" s="217">
        <v>2644.902</v>
      </c>
      <c r="I604" s="218"/>
      <c r="J604" s="219">
        <f>ROUND(I604*H604,2)</f>
        <v>0</v>
      </c>
      <c r="K604" s="215" t="s">
        <v>282</v>
      </c>
      <c r="L604" s="45"/>
      <c r="M604" s="220" t="s">
        <v>19</v>
      </c>
      <c r="N604" s="221" t="s">
        <v>46</v>
      </c>
      <c r="O604" s="85"/>
      <c r="P604" s="222">
        <f>O604*H604</f>
        <v>0</v>
      </c>
      <c r="Q604" s="222">
        <v>0.00021000000000000001</v>
      </c>
      <c r="R604" s="222">
        <f>Q604*H604</f>
        <v>0.55542942000000006</v>
      </c>
      <c r="S604" s="222">
        <v>0</v>
      </c>
      <c r="T604" s="223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24" t="s">
        <v>189</v>
      </c>
      <c r="AT604" s="224" t="s">
        <v>140</v>
      </c>
      <c r="AU604" s="224" t="s">
        <v>84</v>
      </c>
      <c r="AY604" s="18" t="s">
        <v>137</v>
      </c>
      <c r="BE604" s="225">
        <f>IF(N604="základní",J604,0)</f>
        <v>0</v>
      </c>
      <c r="BF604" s="225">
        <f>IF(N604="snížená",J604,0)</f>
        <v>0</v>
      </c>
      <c r="BG604" s="225">
        <f>IF(N604="zákl. přenesená",J604,0)</f>
        <v>0</v>
      </c>
      <c r="BH604" s="225">
        <f>IF(N604="sníž. přenesená",J604,0)</f>
        <v>0</v>
      </c>
      <c r="BI604" s="225">
        <f>IF(N604="nulová",J604,0)</f>
        <v>0</v>
      </c>
      <c r="BJ604" s="18" t="s">
        <v>82</v>
      </c>
      <c r="BK604" s="225">
        <f>ROUND(I604*H604,2)</f>
        <v>0</v>
      </c>
      <c r="BL604" s="18" t="s">
        <v>189</v>
      </c>
      <c r="BM604" s="224" t="s">
        <v>2030</v>
      </c>
    </row>
    <row r="605" s="2" customFormat="1">
      <c r="A605" s="39"/>
      <c r="B605" s="40"/>
      <c r="C605" s="41"/>
      <c r="D605" s="268" t="s">
        <v>284</v>
      </c>
      <c r="E605" s="41"/>
      <c r="F605" s="269" t="s">
        <v>1690</v>
      </c>
      <c r="G605" s="41"/>
      <c r="H605" s="41"/>
      <c r="I605" s="228"/>
      <c r="J605" s="41"/>
      <c r="K605" s="41"/>
      <c r="L605" s="45"/>
      <c r="M605" s="229"/>
      <c r="N605" s="230"/>
      <c r="O605" s="85"/>
      <c r="P605" s="85"/>
      <c r="Q605" s="85"/>
      <c r="R605" s="85"/>
      <c r="S605" s="85"/>
      <c r="T605" s="86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284</v>
      </c>
      <c r="AU605" s="18" t="s">
        <v>84</v>
      </c>
    </row>
    <row r="606" s="13" customFormat="1">
      <c r="A606" s="13"/>
      <c r="B606" s="236"/>
      <c r="C606" s="237"/>
      <c r="D606" s="226" t="s">
        <v>228</v>
      </c>
      <c r="E606" s="238" t="s">
        <v>19</v>
      </c>
      <c r="F606" s="239" t="s">
        <v>1543</v>
      </c>
      <c r="G606" s="237"/>
      <c r="H606" s="238" t="s">
        <v>19</v>
      </c>
      <c r="I606" s="240"/>
      <c r="J606" s="237"/>
      <c r="K606" s="237"/>
      <c r="L606" s="241"/>
      <c r="M606" s="242"/>
      <c r="N606" s="243"/>
      <c r="O606" s="243"/>
      <c r="P606" s="243"/>
      <c r="Q606" s="243"/>
      <c r="R606" s="243"/>
      <c r="S606" s="243"/>
      <c r="T606" s="244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5" t="s">
        <v>228</v>
      </c>
      <c r="AU606" s="245" t="s">
        <v>84</v>
      </c>
      <c r="AV606" s="13" t="s">
        <v>82</v>
      </c>
      <c r="AW606" s="13" t="s">
        <v>37</v>
      </c>
      <c r="AX606" s="13" t="s">
        <v>75</v>
      </c>
      <c r="AY606" s="245" t="s">
        <v>137</v>
      </c>
    </row>
    <row r="607" s="13" customFormat="1">
      <c r="A607" s="13"/>
      <c r="B607" s="236"/>
      <c r="C607" s="237"/>
      <c r="D607" s="226" t="s">
        <v>228</v>
      </c>
      <c r="E607" s="238" t="s">
        <v>19</v>
      </c>
      <c r="F607" s="239" t="s">
        <v>1474</v>
      </c>
      <c r="G607" s="237"/>
      <c r="H607" s="238" t="s">
        <v>19</v>
      </c>
      <c r="I607" s="240"/>
      <c r="J607" s="237"/>
      <c r="K607" s="237"/>
      <c r="L607" s="241"/>
      <c r="M607" s="242"/>
      <c r="N607" s="243"/>
      <c r="O607" s="243"/>
      <c r="P607" s="243"/>
      <c r="Q607" s="243"/>
      <c r="R607" s="243"/>
      <c r="S607" s="243"/>
      <c r="T607" s="244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45" t="s">
        <v>228</v>
      </c>
      <c r="AU607" s="245" t="s">
        <v>84</v>
      </c>
      <c r="AV607" s="13" t="s">
        <v>82</v>
      </c>
      <c r="AW607" s="13" t="s">
        <v>37</v>
      </c>
      <c r="AX607" s="13" t="s">
        <v>75</v>
      </c>
      <c r="AY607" s="245" t="s">
        <v>137</v>
      </c>
    </row>
    <row r="608" s="14" customFormat="1">
      <c r="A608" s="14"/>
      <c r="B608" s="246"/>
      <c r="C608" s="247"/>
      <c r="D608" s="226" t="s">
        <v>228</v>
      </c>
      <c r="E608" s="248" t="s">
        <v>19</v>
      </c>
      <c r="F608" s="249" t="s">
        <v>1847</v>
      </c>
      <c r="G608" s="247"/>
      <c r="H608" s="250">
        <v>109.62000000000001</v>
      </c>
      <c r="I608" s="251"/>
      <c r="J608" s="247"/>
      <c r="K608" s="247"/>
      <c r="L608" s="252"/>
      <c r="M608" s="253"/>
      <c r="N608" s="254"/>
      <c r="O608" s="254"/>
      <c r="P608" s="254"/>
      <c r="Q608" s="254"/>
      <c r="R608" s="254"/>
      <c r="S608" s="254"/>
      <c r="T608" s="255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6" t="s">
        <v>228</v>
      </c>
      <c r="AU608" s="256" t="s">
        <v>84</v>
      </c>
      <c r="AV608" s="14" t="s">
        <v>84</v>
      </c>
      <c r="AW608" s="14" t="s">
        <v>37</v>
      </c>
      <c r="AX608" s="14" t="s">
        <v>75</v>
      </c>
      <c r="AY608" s="256" t="s">
        <v>137</v>
      </c>
    </row>
    <row r="609" s="14" customFormat="1">
      <c r="A609" s="14"/>
      <c r="B609" s="246"/>
      <c r="C609" s="247"/>
      <c r="D609" s="226" t="s">
        <v>228</v>
      </c>
      <c r="E609" s="248" t="s">
        <v>19</v>
      </c>
      <c r="F609" s="249" t="s">
        <v>1848</v>
      </c>
      <c r="G609" s="247"/>
      <c r="H609" s="250">
        <v>147.47999999999999</v>
      </c>
      <c r="I609" s="251"/>
      <c r="J609" s="247"/>
      <c r="K609" s="247"/>
      <c r="L609" s="252"/>
      <c r="M609" s="253"/>
      <c r="N609" s="254"/>
      <c r="O609" s="254"/>
      <c r="P609" s="254"/>
      <c r="Q609" s="254"/>
      <c r="R609" s="254"/>
      <c r="S609" s="254"/>
      <c r="T609" s="255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6" t="s">
        <v>228</v>
      </c>
      <c r="AU609" s="256" t="s">
        <v>84</v>
      </c>
      <c r="AV609" s="14" t="s">
        <v>84</v>
      </c>
      <c r="AW609" s="14" t="s">
        <v>37</v>
      </c>
      <c r="AX609" s="14" t="s">
        <v>75</v>
      </c>
      <c r="AY609" s="256" t="s">
        <v>137</v>
      </c>
    </row>
    <row r="610" s="14" customFormat="1">
      <c r="A610" s="14"/>
      <c r="B610" s="246"/>
      <c r="C610" s="247"/>
      <c r="D610" s="226" t="s">
        <v>228</v>
      </c>
      <c r="E610" s="248" t="s">
        <v>19</v>
      </c>
      <c r="F610" s="249" t="s">
        <v>1849</v>
      </c>
      <c r="G610" s="247"/>
      <c r="H610" s="250">
        <v>230.81</v>
      </c>
      <c r="I610" s="251"/>
      <c r="J610" s="247"/>
      <c r="K610" s="247"/>
      <c r="L610" s="252"/>
      <c r="M610" s="253"/>
      <c r="N610" s="254"/>
      <c r="O610" s="254"/>
      <c r="P610" s="254"/>
      <c r="Q610" s="254"/>
      <c r="R610" s="254"/>
      <c r="S610" s="254"/>
      <c r="T610" s="255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6" t="s">
        <v>228</v>
      </c>
      <c r="AU610" s="256" t="s">
        <v>84</v>
      </c>
      <c r="AV610" s="14" t="s">
        <v>84</v>
      </c>
      <c r="AW610" s="14" t="s">
        <v>37</v>
      </c>
      <c r="AX610" s="14" t="s">
        <v>75</v>
      </c>
      <c r="AY610" s="256" t="s">
        <v>137</v>
      </c>
    </row>
    <row r="611" s="16" customFormat="1">
      <c r="A611" s="16"/>
      <c r="B611" s="280"/>
      <c r="C611" s="281"/>
      <c r="D611" s="226" t="s">
        <v>228</v>
      </c>
      <c r="E611" s="282" t="s">
        <v>19</v>
      </c>
      <c r="F611" s="283" t="s">
        <v>1309</v>
      </c>
      <c r="G611" s="281"/>
      <c r="H611" s="284">
        <v>487.91000000000002</v>
      </c>
      <c r="I611" s="285"/>
      <c r="J611" s="281"/>
      <c r="K611" s="281"/>
      <c r="L611" s="286"/>
      <c r="M611" s="287"/>
      <c r="N611" s="288"/>
      <c r="O611" s="288"/>
      <c r="P611" s="288"/>
      <c r="Q611" s="288"/>
      <c r="R611" s="288"/>
      <c r="S611" s="288"/>
      <c r="T611" s="289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T611" s="290" t="s">
        <v>228</v>
      </c>
      <c r="AU611" s="290" t="s">
        <v>84</v>
      </c>
      <c r="AV611" s="16" t="s">
        <v>151</v>
      </c>
      <c r="AW611" s="16" t="s">
        <v>37</v>
      </c>
      <c r="AX611" s="16" t="s">
        <v>75</v>
      </c>
      <c r="AY611" s="290" t="s">
        <v>137</v>
      </c>
    </row>
    <row r="612" s="13" customFormat="1">
      <c r="A612" s="13"/>
      <c r="B612" s="236"/>
      <c r="C612" s="237"/>
      <c r="D612" s="226" t="s">
        <v>228</v>
      </c>
      <c r="E612" s="238" t="s">
        <v>19</v>
      </c>
      <c r="F612" s="239" t="s">
        <v>1488</v>
      </c>
      <c r="G612" s="237"/>
      <c r="H612" s="238" t="s">
        <v>19</v>
      </c>
      <c r="I612" s="240"/>
      <c r="J612" s="237"/>
      <c r="K612" s="237"/>
      <c r="L612" s="241"/>
      <c r="M612" s="242"/>
      <c r="N612" s="243"/>
      <c r="O612" s="243"/>
      <c r="P612" s="243"/>
      <c r="Q612" s="243"/>
      <c r="R612" s="243"/>
      <c r="S612" s="243"/>
      <c r="T612" s="244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5" t="s">
        <v>228</v>
      </c>
      <c r="AU612" s="245" t="s">
        <v>84</v>
      </c>
      <c r="AV612" s="13" t="s">
        <v>82</v>
      </c>
      <c r="AW612" s="13" t="s">
        <v>37</v>
      </c>
      <c r="AX612" s="13" t="s">
        <v>75</v>
      </c>
      <c r="AY612" s="245" t="s">
        <v>137</v>
      </c>
    </row>
    <row r="613" s="14" customFormat="1">
      <c r="A613" s="14"/>
      <c r="B613" s="246"/>
      <c r="C613" s="247"/>
      <c r="D613" s="226" t="s">
        <v>228</v>
      </c>
      <c r="E613" s="248" t="s">
        <v>19</v>
      </c>
      <c r="F613" s="249" t="s">
        <v>1851</v>
      </c>
      <c r="G613" s="247"/>
      <c r="H613" s="250">
        <v>312.25</v>
      </c>
      <c r="I613" s="251"/>
      <c r="J613" s="247"/>
      <c r="K613" s="247"/>
      <c r="L613" s="252"/>
      <c r="M613" s="253"/>
      <c r="N613" s="254"/>
      <c r="O613" s="254"/>
      <c r="P613" s="254"/>
      <c r="Q613" s="254"/>
      <c r="R613" s="254"/>
      <c r="S613" s="254"/>
      <c r="T613" s="255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6" t="s">
        <v>228</v>
      </c>
      <c r="AU613" s="256" t="s">
        <v>84</v>
      </c>
      <c r="AV613" s="14" t="s">
        <v>84</v>
      </c>
      <c r="AW613" s="14" t="s">
        <v>37</v>
      </c>
      <c r="AX613" s="14" t="s">
        <v>75</v>
      </c>
      <c r="AY613" s="256" t="s">
        <v>137</v>
      </c>
    </row>
    <row r="614" s="14" customFormat="1">
      <c r="A614" s="14"/>
      <c r="B614" s="246"/>
      <c r="C614" s="247"/>
      <c r="D614" s="226" t="s">
        <v>228</v>
      </c>
      <c r="E614" s="248" t="s">
        <v>19</v>
      </c>
      <c r="F614" s="249" t="s">
        <v>1852</v>
      </c>
      <c r="G614" s="247"/>
      <c r="H614" s="250">
        <v>11.17</v>
      </c>
      <c r="I614" s="251"/>
      <c r="J614" s="247"/>
      <c r="K614" s="247"/>
      <c r="L614" s="252"/>
      <c r="M614" s="253"/>
      <c r="N614" s="254"/>
      <c r="O614" s="254"/>
      <c r="P614" s="254"/>
      <c r="Q614" s="254"/>
      <c r="R614" s="254"/>
      <c r="S614" s="254"/>
      <c r="T614" s="255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6" t="s">
        <v>228</v>
      </c>
      <c r="AU614" s="256" t="s">
        <v>84</v>
      </c>
      <c r="AV614" s="14" t="s">
        <v>84</v>
      </c>
      <c r="AW614" s="14" t="s">
        <v>37</v>
      </c>
      <c r="AX614" s="14" t="s">
        <v>75</v>
      </c>
      <c r="AY614" s="256" t="s">
        <v>137</v>
      </c>
    </row>
    <row r="615" s="16" customFormat="1">
      <c r="A615" s="16"/>
      <c r="B615" s="280"/>
      <c r="C615" s="281"/>
      <c r="D615" s="226" t="s">
        <v>228</v>
      </c>
      <c r="E615" s="282" t="s">
        <v>19</v>
      </c>
      <c r="F615" s="283" t="s">
        <v>1309</v>
      </c>
      <c r="G615" s="281"/>
      <c r="H615" s="284">
        <v>323.42000000000002</v>
      </c>
      <c r="I615" s="285"/>
      <c r="J615" s="281"/>
      <c r="K615" s="281"/>
      <c r="L615" s="286"/>
      <c r="M615" s="287"/>
      <c r="N615" s="288"/>
      <c r="O615" s="288"/>
      <c r="P615" s="288"/>
      <c r="Q615" s="288"/>
      <c r="R615" s="288"/>
      <c r="S615" s="288"/>
      <c r="T615" s="289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T615" s="290" t="s">
        <v>228</v>
      </c>
      <c r="AU615" s="290" t="s">
        <v>84</v>
      </c>
      <c r="AV615" s="16" t="s">
        <v>151</v>
      </c>
      <c r="AW615" s="16" t="s">
        <v>37</v>
      </c>
      <c r="AX615" s="16" t="s">
        <v>75</v>
      </c>
      <c r="AY615" s="290" t="s">
        <v>137</v>
      </c>
    </row>
    <row r="616" s="13" customFormat="1">
      <c r="A616" s="13"/>
      <c r="B616" s="236"/>
      <c r="C616" s="237"/>
      <c r="D616" s="226" t="s">
        <v>228</v>
      </c>
      <c r="E616" s="238" t="s">
        <v>19</v>
      </c>
      <c r="F616" s="239" t="s">
        <v>1544</v>
      </c>
      <c r="G616" s="237"/>
      <c r="H616" s="238" t="s">
        <v>19</v>
      </c>
      <c r="I616" s="240"/>
      <c r="J616" s="237"/>
      <c r="K616" s="237"/>
      <c r="L616" s="241"/>
      <c r="M616" s="242"/>
      <c r="N616" s="243"/>
      <c r="O616" s="243"/>
      <c r="P616" s="243"/>
      <c r="Q616" s="243"/>
      <c r="R616" s="243"/>
      <c r="S616" s="243"/>
      <c r="T616" s="244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5" t="s">
        <v>228</v>
      </c>
      <c r="AU616" s="245" t="s">
        <v>84</v>
      </c>
      <c r="AV616" s="13" t="s">
        <v>82</v>
      </c>
      <c r="AW616" s="13" t="s">
        <v>37</v>
      </c>
      <c r="AX616" s="13" t="s">
        <v>75</v>
      </c>
      <c r="AY616" s="245" t="s">
        <v>137</v>
      </c>
    </row>
    <row r="617" s="13" customFormat="1">
      <c r="A617" s="13"/>
      <c r="B617" s="236"/>
      <c r="C617" s="237"/>
      <c r="D617" s="226" t="s">
        <v>228</v>
      </c>
      <c r="E617" s="238" t="s">
        <v>19</v>
      </c>
      <c r="F617" s="239" t="s">
        <v>1474</v>
      </c>
      <c r="G617" s="237"/>
      <c r="H617" s="238" t="s">
        <v>19</v>
      </c>
      <c r="I617" s="240"/>
      <c r="J617" s="237"/>
      <c r="K617" s="237"/>
      <c r="L617" s="241"/>
      <c r="M617" s="242"/>
      <c r="N617" s="243"/>
      <c r="O617" s="243"/>
      <c r="P617" s="243"/>
      <c r="Q617" s="243"/>
      <c r="R617" s="243"/>
      <c r="S617" s="243"/>
      <c r="T617" s="244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45" t="s">
        <v>228</v>
      </c>
      <c r="AU617" s="245" t="s">
        <v>84</v>
      </c>
      <c r="AV617" s="13" t="s">
        <v>82</v>
      </c>
      <c r="AW617" s="13" t="s">
        <v>37</v>
      </c>
      <c r="AX617" s="13" t="s">
        <v>75</v>
      </c>
      <c r="AY617" s="245" t="s">
        <v>137</v>
      </c>
    </row>
    <row r="618" s="13" customFormat="1">
      <c r="A618" s="13"/>
      <c r="B618" s="236"/>
      <c r="C618" s="237"/>
      <c r="D618" s="226" t="s">
        <v>228</v>
      </c>
      <c r="E618" s="238" t="s">
        <v>19</v>
      </c>
      <c r="F618" s="239" t="s">
        <v>1908</v>
      </c>
      <c r="G618" s="237"/>
      <c r="H618" s="238" t="s">
        <v>19</v>
      </c>
      <c r="I618" s="240"/>
      <c r="J618" s="237"/>
      <c r="K618" s="237"/>
      <c r="L618" s="241"/>
      <c r="M618" s="242"/>
      <c r="N618" s="243"/>
      <c r="O618" s="243"/>
      <c r="P618" s="243"/>
      <c r="Q618" s="243"/>
      <c r="R618" s="243"/>
      <c r="S618" s="243"/>
      <c r="T618" s="244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5" t="s">
        <v>228</v>
      </c>
      <c r="AU618" s="245" t="s">
        <v>84</v>
      </c>
      <c r="AV618" s="13" t="s">
        <v>82</v>
      </c>
      <c r="AW618" s="13" t="s">
        <v>37</v>
      </c>
      <c r="AX618" s="13" t="s">
        <v>75</v>
      </c>
      <c r="AY618" s="245" t="s">
        <v>137</v>
      </c>
    </row>
    <row r="619" s="14" customFormat="1">
      <c r="A619" s="14"/>
      <c r="B619" s="246"/>
      <c r="C619" s="247"/>
      <c r="D619" s="226" t="s">
        <v>228</v>
      </c>
      <c r="E619" s="248" t="s">
        <v>19</v>
      </c>
      <c r="F619" s="249" t="s">
        <v>2031</v>
      </c>
      <c r="G619" s="247"/>
      <c r="H619" s="250">
        <v>38.189999999999998</v>
      </c>
      <c r="I619" s="251"/>
      <c r="J619" s="247"/>
      <c r="K619" s="247"/>
      <c r="L619" s="252"/>
      <c r="M619" s="253"/>
      <c r="N619" s="254"/>
      <c r="O619" s="254"/>
      <c r="P619" s="254"/>
      <c r="Q619" s="254"/>
      <c r="R619" s="254"/>
      <c r="S619" s="254"/>
      <c r="T619" s="255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6" t="s">
        <v>228</v>
      </c>
      <c r="AU619" s="256" t="s">
        <v>84</v>
      </c>
      <c r="AV619" s="14" t="s">
        <v>84</v>
      </c>
      <c r="AW619" s="14" t="s">
        <v>37</v>
      </c>
      <c r="AX619" s="14" t="s">
        <v>75</v>
      </c>
      <c r="AY619" s="256" t="s">
        <v>137</v>
      </c>
    </row>
    <row r="620" s="13" customFormat="1">
      <c r="A620" s="13"/>
      <c r="B620" s="236"/>
      <c r="C620" s="237"/>
      <c r="D620" s="226" t="s">
        <v>228</v>
      </c>
      <c r="E620" s="238" t="s">
        <v>19</v>
      </c>
      <c r="F620" s="239" t="s">
        <v>1955</v>
      </c>
      <c r="G620" s="237"/>
      <c r="H620" s="238" t="s">
        <v>19</v>
      </c>
      <c r="I620" s="240"/>
      <c r="J620" s="237"/>
      <c r="K620" s="237"/>
      <c r="L620" s="241"/>
      <c r="M620" s="242"/>
      <c r="N620" s="243"/>
      <c r="O620" s="243"/>
      <c r="P620" s="243"/>
      <c r="Q620" s="243"/>
      <c r="R620" s="243"/>
      <c r="S620" s="243"/>
      <c r="T620" s="244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45" t="s">
        <v>228</v>
      </c>
      <c r="AU620" s="245" t="s">
        <v>84</v>
      </c>
      <c r="AV620" s="13" t="s">
        <v>82</v>
      </c>
      <c r="AW620" s="13" t="s">
        <v>37</v>
      </c>
      <c r="AX620" s="13" t="s">
        <v>75</v>
      </c>
      <c r="AY620" s="245" t="s">
        <v>137</v>
      </c>
    </row>
    <row r="621" s="14" customFormat="1">
      <c r="A621" s="14"/>
      <c r="B621" s="246"/>
      <c r="C621" s="247"/>
      <c r="D621" s="226" t="s">
        <v>228</v>
      </c>
      <c r="E621" s="248" t="s">
        <v>19</v>
      </c>
      <c r="F621" s="249" t="s">
        <v>1956</v>
      </c>
      <c r="G621" s="247"/>
      <c r="H621" s="250">
        <v>23.111999999999998</v>
      </c>
      <c r="I621" s="251"/>
      <c r="J621" s="247"/>
      <c r="K621" s="247"/>
      <c r="L621" s="252"/>
      <c r="M621" s="253"/>
      <c r="N621" s="254"/>
      <c r="O621" s="254"/>
      <c r="P621" s="254"/>
      <c r="Q621" s="254"/>
      <c r="R621" s="254"/>
      <c r="S621" s="254"/>
      <c r="T621" s="255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6" t="s">
        <v>228</v>
      </c>
      <c r="AU621" s="256" t="s">
        <v>84</v>
      </c>
      <c r="AV621" s="14" t="s">
        <v>84</v>
      </c>
      <c r="AW621" s="14" t="s">
        <v>37</v>
      </c>
      <c r="AX621" s="14" t="s">
        <v>75</v>
      </c>
      <c r="AY621" s="256" t="s">
        <v>137</v>
      </c>
    </row>
    <row r="622" s="13" customFormat="1">
      <c r="A622" s="13"/>
      <c r="B622" s="236"/>
      <c r="C622" s="237"/>
      <c r="D622" s="226" t="s">
        <v>228</v>
      </c>
      <c r="E622" s="238" t="s">
        <v>19</v>
      </c>
      <c r="F622" s="239" t="s">
        <v>1957</v>
      </c>
      <c r="G622" s="237"/>
      <c r="H622" s="238" t="s">
        <v>19</v>
      </c>
      <c r="I622" s="240"/>
      <c r="J622" s="237"/>
      <c r="K622" s="237"/>
      <c r="L622" s="241"/>
      <c r="M622" s="242"/>
      <c r="N622" s="243"/>
      <c r="O622" s="243"/>
      <c r="P622" s="243"/>
      <c r="Q622" s="243"/>
      <c r="R622" s="243"/>
      <c r="S622" s="243"/>
      <c r="T622" s="244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5" t="s">
        <v>228</v>
      </c>
      <c r="AU622" s="245" t="s">
        <v>84</v>
      </c>
      <c r="AV622" s="13" t="s">
        <v>82</v>
      </c>
      <c r="AW622" s="13" t="s">
        <v>37</v>
      </c>
      <c r="AX622" s="13" t="s">
        <v>75</v>
      </c>
      <c r="AY622" s="245" t="s">
        <v>137</v>
      </c>
    </row>
    <row r="623" s="14" customFormat="1">
      <c r="A623" s="14"/>
      <c r="B623" s="246"/>
      <c r="C623" s="247"/>
      <c r="D623" s="226" t="s">
        <v>228</v>
      </c>
      <c r="E623" s="248" t="s">
        <v>19</v>
      </c>
      <c r="F623" s="249" t="s">
        <v>1958</v>
      </c>
      <c r="G623" s="247"/>
      <c r="H623" s="250">
        <v>16.739999999999998</v>
      </c>
      <c r="I623" s="251"/>
      <c r="J623" s="247"/>
      <c r="K623" s="247"/>
      <c r="L623" s="252"/>
      <c r="M623" s="253"/>
      <c r="N623" s="254"/>
      <c r="O623" s="254"/>
      <c r="P623" s="254"/>
      <c r="Q623" s="254"/>
      <c r="R623" s="254"/>
      <c r="S623" s="254"/>
      <c r="T623" s="255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6" t="s">
        <v>228</v>
      </c>
      <c r="AU623" s="256" t="s">
        <v>84</v>
      </c>
      <c r="AV623" s="14" t="s">
        <v>84</v>
      </c>
      <c r="AW623" s="14" t="s">
        <v>37</v>
      </c>
      <c r="AX623" s="14" t="s">
        <v>75</v>
      </c>
      <c r="AY623" s="256" t="s">
        <v>137</v>
      </c>
    </row>
    <row r="624" s="13" customFormat="1">
      <c r="A624" s="13"/>
      <c r="B624" s="236"/>
      <c r="C624" s="237"/>
      <c r="D624" s="226" t="s">
        <v>228</v>
      </c>
      <c r="E624" s="238" t="s">
        <v>19</v>
      </c>
      <c r="F624" s="239" t="s">
        <v>1959</v>
      </c>
      <c r="G624" s="237"/>
      <c r="H624" s="238" t="s">
        <v>19</v>
      </c>
      <c r="I624" s="240"/>
      <c r="J624" s="237"/>
      <c r="K624" s="237"/>
      <c r="L624" s="241"/>
      <c r="M624" s="242"/>
      <c r="N624" s="243"/>
      <c r="O624" s="243"/>
      <c r="P624" s="243"/>
      <c r="Q624" s="243"/>
      <c r="R624" s="243"/>
      <c r="S624" s="243"/>
      <c r="T624" s="244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5" t="s">
        <v>228</v>
      </c>
      <c r="AU624" s="245" t="s">
        <v>84</v>
      </c>
      <c r="AV624" s="13" t="s">
        <v>82</v>
      </c>
      <c r="AW624" s="13" t="s">
        <v>37</v>
      </c>
      <c r="AX624" s="13" t="s">
        <v>75</v>
      </c>
      <c r="AY624" s="245" t="s">
        <v>137</v>
      </c>
    </row>
    <row r="625" s="14" customFormat="1">
      <c r="A625" s="14"/>
      <c r="B625" s="246"/>
      <c r="C625" s="247"/>
      <c r="D625" s="226" t="s">
        <v>228</v>
      </c>
      <c r="E625" s="248" t="s">
        <v>19</v>
      </c>
      <c r="F625" s="249" t="s">
        <v>1960</v>
      </c>
      <c r="G625" s="247"/>
      <c r="H625" s="250">
        <v>10.619999999999999</v>
      </c>
      <c r="I625" s="251"/>
      <c r="J625" s="247"/>
      <c r="K625" s="247"/>
      <c r="L625" s="252"/>
      <c r="M625" s="253"/>
      <c r="N625" s="254"/>
      <c r="O625" s="254"/>
      <c r="P625" s="254"/>
      <c r="Q625" s="254"/>
      <c r="R625" s="254"/>
      <c r="S625" s="254"/>
      <c r="T625" s="255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6" t="s">
        <v>228</v>
      </c>
      <c r="AU625" s="256" t="s">
        <v>84</v>
      </c>
      <c r="AV625" s="14" t="s">
        <v>84</v>
      </c>
      <c r="AW625" s="14" t="s">
        <v>37</v>
      </c>
      <c r="AX625" s="14" t="s">
        <v>75</v>
      </c>
      <c r="AY625" s="256" t="s">
        <v>137</v>
      </c>
    </row>
    <row r="626" s="13" customFormat="1">
      <c r="A626" s="13"/>
      <c r="B626" s="236"/>
      <c r="C626" s="237"/>
      <c r="D626" s="226" t="s">
        <v>228</v>
      </c>
      <c r="E626" s="238" t="s">
        <v>19</v>
      </c>
      <c r="F626" s="239" t="s">
        <v>1961</v>
      </c>
      <c r="G626" s="237"/>
      <c r="H626" s="238" t="s">
        <v>19</v>
      </c>
      <c r="I626" s="240"/>
      <c r="J626" s="237"/>
      <c r="K626" s="237"/>
      <c r="L626" s="241"/>
      <c r="M626" s="242"/>
      <c r="N626" s="243"/>
      <c r="O626" s="243"/>
      <c r="P626" s="243"/>
      <c r="Q626" s="243"/>
      <c r="R626" s="243"/>
      <c r="S626" s="243"/>
      <c r="T626" s="244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5" t="s">
        <v>228</v>
      </c>
      <c r="AU626" s="245" t="s">
        <v>84</v>
      </c>
      <c r="AV626" s="13" t="s">
        <v>82</v>
      </c>
      <c r="AW626" s="13" t="s">
        <v>37</v>
      </c>
      <c r="AX626" s="13" t="s">
        <v>75</v>
      </c>
      <c r="AY626" s="245" t="s">
        <v>137</v>
      </c>
    </row>
    <row r="627" s="14" customFormat="1">
      <c r="A627" s="14"/>
      <c r="B627" s="246"/>
      <c r="C627" s="247"/>
      <c r="D627" s="226" t="s">
        <v>228</v>
      </c>
      <c r="E627" s="248" t="s">
        <v>19</v>
      </c>
      <c r="F627" s="249" t="s">
        <v>1962</v>
      </c>
      <c r="G627" s="247"/>
      <c r="H627" s="250">
        <v>13.715999999999999</v>
      </c>
      <c r="I627" s="251"/>
      <c r="J627" s="247"/>
      <c r="K627" s="247"/>
      <c r="L627" s="252"/>
      <c r="M627" s="253"/>
      <c r="N627" s="254"/>
      <c r="O627" s="254"/>
      <c r="P627" s="254"/>
      <c r="Q627" s="254"/>
      <c r="R627" s="254"/>
      <c r="S627" s="254"/>
      <c r="T627" s="255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6" t="s">
        <v>228</v>
      </c>
      <c r="AU627" s="256" t="s">
        <v>84</v>
      </c>
      <c r="AV627" s="14" t="s">
        <v>84</v>
      </c>
      <c r="AW627" s="14" t="s">
        <v>37</v>
      </c>
      <c r="AX627" s="14" t="s">
        <v>75</v>
      </c>
      <c r="AY627" s="256" t="s">
        <v>137</v>
      </c>
    </row>
    <row r="628" s="13" customFormat="1">
      <c r="A628" s="13"/>
      <c r="B628" s="236"/>
      <c r="C628" s="237"/>
      <c r="D628" s="226" t="s">
        <v>228</v>
      </c>
      <c r="E628" s="238" t="s">
        <v>19</v>
      </c>
      <c r="F628" s="239" t="s">
        <v>1475</v>
      </c>
      <c r="G628" s="237"/>
      <c r="H628" s="238" t="s">
        <v>19</v>
      </c>
      <c r="I628" s="240"/>
      <c r="J628" s="237"/>
      <c r="K628" s="237"/>
      <c r="L628" s="241"/>
      <c r="M628" s="242"/>
      <c r="N628" s="243"/>
      <c r="O628" s="243"/>
      <c r="P628" s="243"/>
      <c r="Q628" s="243"/>
      <c r="R628" s="243"/>
      <c r="S628" s="243"/>
      <c r="T628" s="244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5" t="s">
        <v>228</v>
      </c>
      <c r="AU628" s="245" t="s">
        <v>84</v>
      </c>
      <c r="AV628" s="13" t="s">
        <v>82</v>
      </c>
      <c r="AW628" s="13" t="s">
        <v>37</v>
      </c>
      <c r="AX628" s="13" t="s">
        <v>75</v>
      </c>
      <c r="AY628" s="245" t="s">
        <v>137</v>
      </c>
    </row>
    <row r="629" s="14" customFormat="1">
      <c r="A629" s="14"/>
      <c r="B629" s="246"/>
      <c r="C629" s="247"/>
      <c r="D629" s="226" t="s">
        <v>228</v>
      </c>
      <c r="E629" s="248" t="s">
        <v>19</v>
      </c>
      <c r="F629" s="249" t="s">
        <v>1963</v>
      </c>
      <c r="G629" s="247"/>
      <c r="H629" s="250">
        <v>115.17</v>
      </c>
      <c r="I629" s="251"/>
      <c r="J629" s="247"/>
      <c r="K629" s="247"/>
      <c r="L629" s="252"/>
      <c r="M629" s="253"/>
      <c r="N629" s="254"/>
      <c r="O629" s="254"/>
      <c r="P629" s="254"/>
      <c r="Q629" s="254"/>
      <c r="R629" s="254"/>
      <c r="S629" s="254"/>
      <c r="T629" s="255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56" t="s">
        <v>228</v>
      </c>
      <c r="AU629" s="256" t="s">
        <v>84</v>
      </c>
      <c r="AV629" s="14" t="s">
        <v>84</v>
      </c>
      <c r="AW629" s="14" t="s">
        <v>37</v>
      </c>
      <c r="AX629" s="14" t="s">
        <v>75</v>
      </c>
      <c r="AY629" s="256" t="s">
        <v>137</v>
      </c>
    </row>
    <row r="630" s="14" customFormat="1">
      <c r="A630" s="14"/>
      <c r="B630" s="246"/>
      <c r="C630" s="247"/>
      <c r="D630" s="226" t="s">
        <v>228</v>
      </c>
      <c r="E630" s="248" t="s">
        <v>19</v>
      </c>
      <c r="F630" s="249" t="s">
        <v>1964</v>
      </c>
      <c r="G630" s="247"/>
      <c r="H630" s="250">
        <v>4.9749999999999996</v>
      </c>
      <c r="I630" s="251"/>
      <c r="J630" s="247"/>
      <c r="K630" s="247"/>
      <c r="L630" s="252"/>
      <c r="M630" s="253"/>
      <c r="N630" s="254"/>
      <c r="O630" s="254"/>
      <c r="P630" s="254"/>
      <c r="Q630" s="254"/>
      <c r="R630" s="254"/>
      <c r="S630" s="254"/>
      <c r="T630" s="255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56" t="s">
        <v>228</v>
      </c>
      <c r="AU630" s="256" t="s">
        <v>84</v>
      </c>
      <c r="AV630" s="14" t="s">
        <v>84</v>
      </c>
      <c r="AW630" s="14" t="s">
        <v>37</v>
      </c>
      <c r="AX630" s="14" t="s">
        <v>75</v>
      </c>
      <c r="AY630" s="256" t="s">
        <v>137</v>
      </c>
    </row>
    <row r="631" s="14" customFormat="1">
      <c r="A631" s="14"/>
      <c r="B631" s="246"/>
      <c r="C631" s="247"/>
      <c r="D631" s="226" t="s">
        <v>228</v>
      </c>
      <c r="E631" s="248" t="s">
        <v>19</v>
      </c>
      <c r="F631" s="249" t="s">
        <v>1965</v>
      </c>
      <c r="G631" s="247"/>
      <c r="H631" s="250">
        <v>-2.8319999999999999</v>
      </c>
      <c r="I631" s="251"/>
      <c r="J631" s="247"/>
      <c r="K631" s="247"/>
      <c r="L631" s="252"/>
      <c r="M631" s="253"/>
      <c r="N631" s="254"/>
      <c r="O631" s="254"/>
      <c r="P631" s="254"/>
      <c r="Q631" s="254"/>
      <c r="R631" s="254"/>
      <c r="S631" s="254"/>
      <c r="T631" s="255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6" t="s">
        <v>228</v>
      </c>
      <c r="AU631" s="256" t="s">
        <v>84</v>
      </c>
      <c r="AV631" s="14" t="s">
        <v>84</v>
      </c>
      <c r="AW631" s="14" t="s">
        <v>37</v>
      </c>
      <c r="AX631" s="14" t="s">
        <v>75</v>
      </c>
      <c r="AY631" s="256" t="s">
        <v>137</v>
      </c>
    </row>
    <row r="632" s="13" customFormat="1">
      <c r="A632" s="13"/>
      <c r="B632" s="236"/>
      <c r="C632" s="237"/>
      <c r="D632" s="226" t="s">
        <v>228</v>
      </c>
      <c r="E632" s="238" t="s">
        <v>19</v>
      </c>
      <c r="F632" s="239" t="s">
        <v>1477</v>
      </c>
      <c r="G632" s="237"/>
      <c r="H632" s="238" t="s">
        <v>19</v>
      </c>
      <c r="I632" s="240"/>
      <c r="J632" s="237"/>
      <c r="K632" s="237"/>
      <c r="L632" s="241"/>
      <c r="M632" s="242"/>
      <c r="N632" s="243"/>
      <c r="O632" s="243"/>
      <c r="P632" s="243"/>
      <c r="Q632" s="243"/>
      <c r="R632" s="243"/>
      <c r="S632" s="243"/>
      <c r="T632" s="244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5" t="s">
        <v>228</v>
      </c>
      <c r="AU632" s="245" t="s">
        <v>84</v>
      </c>
      <c r="AV632" s="13" t="s">
        <v>82</v>
      </c>
      <c r="AW632" s="13" t="s">
        <v>37</v>
      </c>
      <c r="AX632" s="13" t="s">
        <v>75</v>
      </c>
      <c r="AY632" s="245" t="s">
        <v>137</v>
      </c>
    </row>
    <row r="633" s="14" customFormat="1">
      <c r="A633" s="14"/>
      <c r="B633" s="246"/>
      <c r="C633" s="247"/>
      <c r="D633" s="226" t="s">
        <v>228</v>
      </c>
      <c r="E633" s="248" t="s">
        <v>19</v>
      </c>
      <c r="F633" s="249" t="s">
        <v>1966</v>
      </c>
      <c r="G633" s="247"/>
      <c r="H633" s="250">
        <v>59.927999999999997</v>
      </c>
      <c r="I633" s="251"/>
      <c r="J633" s="247"/>
      <c r="K633" s="247"/>
      <c r="L633" s="252"/>
      <c r="M633" s="253"/>
      <c r="N633" s="254"/>
      <c r="O633" s="254"/>
      <c r="P633" s="254"/>
      <c r="Q633" s="254"/>
      <c r="R633" s="254"/>
      <c r="S633" s="254"/>
      <c r="T633" s="255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6" t="s">
        <v>228</v>
      </c>
      <c r="AU633" s="256" t="s">
        <v>84</v>
      </c>
      <c r="AV633" s="14" t="s">
        <v>84</v>
      </c>
      <c r="AW633" s="14" t="s">
        <v>37</v>
      </c>
      <c r="AX633" s="14" t="s">
        <v>75</v>
      </c>
      <c r="AY633" s="256" t="s">
        <v>137</v>
      </c>
    </row>
    <row r="634" s="14" customFormat="1">
      <c r="A634" s="14"/>
      <c r="B634" s="246"/>
      <c r="C634" s="247"/>
      <c r="D634" s="226" t="s">
        <v>228</v>
      </c>
      <c r="E634" s="248" t="s">
        <v>19</v>
      </c>
      <c r="F634" s="249" t="s">
        <v>1967</v>
      </c>
      <c r="G634" s="247"/>
      <c r="H634" s="250">
        <v>1.3700000000000001</v>
      </c>
      <c r="I634" s="251"/>
      <c r="J634" s="247"/>
      <c r="K634" s="247"/>
      <c r="L634" s="252"/>
      <c r="M634" s="253"/>
      <c r="N634" s="254"/>
      <c r="O634" s="254"/>
      <c r="P634" s="254"/>
      <c r="Q634" s="254"/>
      <c r="R634" s="254"/>
      <c r="S634" s="254"/>
      <c r="T634" s="255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6" t="s">
        <v>228</v>
      </c>
      <c r="AU634" s="256" t="s">
        <v>84</v>
      </c>
      <c r="AV634" s="14" t="s">
        <v>84</v>
      </c>
      <c r="AW634" s="14" t="s">
        <v>37</v>
      </c>
      <c r="AX634" s="14" t="s">
        <v>75</v>
      </c>
      <c r="AY634" s="256" t="s">
        <v>137</v>
      </c>
    </row>
    <row r="635" s="13" customFormat="1">
      <c r="A635" s="13"/>
      <c r="B635" s="236"/>
      <c r="C635" s="237"/>
      <c r="D635" s="226" t="s">
        <v>228</v>
      </c>
      <c r="E635" s="238" t="s">
        <v>19</v>
      </c>
      <c r="F635" s="239" t="s">
        <v>1479</v>
      </c>
      <c r="G635" s="237"/>
      <c r="H635" s="238" t="s">
        <v>19</v>
      </c>
      <c r="I635" s="240"/>
      <c r="J635" s="237"/>
      <c r="K635" s="237"/>
      <c r="L635" s="241"/>
      <c r="M635" s="242"/>
      <c r="N635" s="243"/>
      <c r="O635" s="243"/>
      <c r="P635" s="243"/>
      <c r="Q635" s="243"/>
      <c r="R635" s="243"/>
      <c r="S635" s="243"/>
      <c r="T635" s="244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5" t="s">
        <v>228</v>
      </c>
      <c r="AU635" s="245" t="s">
        <v>84</v>
      </c>
      <c r="AV635" s="13" t="s">
        <v>82</v>
      </c>
      <c r="AW635" s="13" t="s">
        <v>37</v>
      </c>
      <c r="AX635" s="13" t="s">
        <v>75</v>
      </c>
      <c r="AY635" s="245" t="s">
        <v>137</v>
      </c>
    </row>
    <row r="636" s="14" customFormat="1">
      <c r="A636" s="14"/>
      <c r="B636" s="246"/>
      <c r="C636" s="247"/>
      <c r="D636" s="226" t="s">
        <v>228</v>
      </c>
      <c r="E636" s="248" t="s">
        <v>19</v>
      </c>
      <c r="F636" s="249" t="s">
        <v>1968</v>
      </c>
      <c r="G636" s="247"/>
      <c r="H636" s="250">
        <v>107.77800000000001</v>
      </c>
      <c r="I636" s="251"/>
      <c r="J636" s="247"/>
      <c r="K636" s="247"/>
      <c r="L636" s="252"/>
      <c r="M636" s="253"/>
      <c r="N636" s="254"/>
      <c r="O636" s="254"/>
      <c r="P636" s="254"/>
      <c r="Q636" s="254"/>
      <c r="R636" s="254"/>
      <c r="S636" s="254"/>
      <c r="T636" s="255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6" t="s">
        <v>228</v>
      </c>
      <c r="AU636" s="256" t="s">
        <v>84</v>
      </c>
      <c r="AV636" s="14" t="s">
        <v>84</v>
      </c>
      <c r="AW636" s="14" t="s">
        <v>37</v>
      </c>
      <c r="AX636" s="14" t="s">
        <v>75</v>
      </c>
      <c r="AY636" s="256" t="s">
        <v>137</v>
      </c>
    </row>
    <row r="637" s="14" customFormat="1">
      <c r="A637" s="14"/>
      <c r="B637" s="246"/>
      <c r="C637" s="247"/>
      <c r="D637" s="226" t="s">
        <v>228</v>
      </c>
      <c r="E637" s="248" t="s">
        <v>19</v>
      </c>
      <c r="F637" s="249" t="s">
        <v>1969</v>
      </c>
      <c r="G637" s="247"/>
      <c r="H637" s="250">
        <v>4.6500000000000004</v>
      </c>
      <c r="I637" s="251"/>
      <c r="J637" s="247"/>
      <c r="K637" s="247"/>
      <c r="L637" s="252"/>
      <c r="M637" s="253"/>
      <c r="N637" s="254"/>
      <c r="O637" s="254"/>
      <c r="P637" s="254"/>
      <c r="Q637" s="254"/>
      <c r="R637" s="254"/>
      <c r="S637" s="254"/>
      <c r="T637" s="255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6" t="s">
        <v>228</v>
      </c>
      <c r="AU637" s="256" t="s">
        <v>84</v>
      </c>
      <c r="AV637" s="14" t="s">
        <v>84</v>
      </c>
      <c r="AW637" s="14" t="s">
        <v>37</v>
      </c>
      <c r="AX637" s="14" t="s">
        <v>75</v>
      </c>
      <c r="AY637" s="256" t="s">
        <v>137</v>
      </c>
    </row>
    <row r="638" s="13" customFormat="1">
      <c r="A638" s="13"/>
      <c r="B638" s="236"/>
      <c r="C638" s="237"/>
      <c r="D638" s="226" t="s">
        <v>228</v>
      </c>
      <c r="E638" s="238" t="s">
        <v>19</v>
      </c>
      <c r="F638" s="239" t="s">
        <v>1970</v>
      </c>
      <c r="G638" s="237"/>
      <c r="H638" s="238" t="s">
        <v>19</v>
      </c>
      <c r="I638" s="240"/>
      <c r="J638" s="237"/>
      <c r="K638" s="237"/>
      <c r="L638" s="241"/>
      <c r="M638" s="242"/>
      <c r="N638" s="243"/>
      <c r="O638" s="243"/>
      <c r="P638" s="243"/>
      <c r="Q638" s="243"/>
      <c r="R638" s="243"/>
      <c r="S638" s="243"/>
      <c r="T638" s="244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45" t="s">
        <v>228</v>
      </c>
      <c r="AU638" s="245" t="s">
        <v>84</v>
      </c>
      <c r="AV638" s="13" t="s">
        <v>82</v>
      </c>
      <c r="AW638" s="13" t="s">
        <v>37</v>
      </c>
      <c r="AX638" s="13" t="s">
        <v>75</v>
      </c>
      <c r="AY638" s="245" t="s">
        <v>137</v>
      </c>
    </row>
    <row r="639" s="14" customFormat="1">
      <c r="A639" s="14"/>
      <c r="B639" s="246"/>
      <c r="C639" s="247"/>
      <c r="D639" s="226" t="s">
        <v>228</v>
      </c>
      <c r="E639" s="248" t="s">
        <v>19</v>
      </c>
      <c r="F639" s="249" t="s">
        <v>1971</v>
      </c>
      <c r="G639" s="247"/>
      <c r="H639" s="250">
        <v>42.701999999999998</v>
      </c>
      <c r="I639" s="251"/>
      <c r="J639" s="247"/>
      <c r="K639" s="247"/>
      <c r="L639" s="252"/>
      <c r="M639" s="253"/>
      <c r="N639" s="254"/>
      <c r="O639" s="254"/>
      <c r="P639" s="254"/>
      <c r="Q639" s="254"/>
      <c r="R639" s="254"/>
      <c r="S639" s="254"/>
      <c r="T639" s="255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56" t="s">
        <v>228</v>
      </c>
      <c r="AU639" s="256" t="s">
        <v>84</v>
      </c>
      <c r="AV639" s="14" t="s">
        <v>84</v>
      </c>
      <c r="AW639" s="14" t="s">
        <v>37</v>
      </c>
      <c r="AX639" s="14" t="s">
        <v>75</v>
      </c>
      <c r="AY639" s="256" t="s">
        <v>137</v>
      </c>
    </row>
    <row r="640" s="13" customFormat="1">
      <c r="A640" s="13"/>
      <c r="B640" s="236"/>
      <c r="C640" s="237"/>
      <c r="D640" s="226" t="s">
        <v>228</v>
      </c>
      <c r="E640" s="238" t="s">
        <v>19</v>
      </c>
      <c r="F640" s="239" t="s">
        <v>1972</v>
      </c>
      <c r="G640" s="237"/>
      <c r="H640" s="238" t="s">
        <v>19</v>
      </c>
      <c r="I640" s="240"/>
      <c r="J640" s="237"/>
      <c r="K640" s="237"/>
      <c r="L640" s="241"/>
      <c r="M640" s="242"/>
      <c r="N640" s="243"/>
      <c r="O640" s="243"/>
      <c r="P640" s="243"/>
      <c r="Q640" s="243"/>
      <c r="R640" s="243"/>
      <c r="S640" s="243"/>
      <c r="T640" s="244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5" t="s">
        <v>228</v>
      </c>
      <c r="AU640" s="245" t="s">
        <v>84</v>
      </c>
      <c r="AV640" s="13" t="s">
        <v>82</v>
      </c>
      <c r="AW640" s="13" t="s">
        <v>37</v>
      </c>
      <c r="AX640" s="13" t="s">
        <v>75</v>
      </c>
      <c r="AY640" s="245" t="s">
        <v>137</v>
      </c>
    </row>
    <row r="641" s="14" customFormat="1">
      <c r="A641" s="14"/>
      <c r="B641" s="246"/>
      <c r="C641" s="247"/>
      <c r="D641" s="226" t="s">
        <v>228</v>
      </c>
      <c r="E641" s="248" t="s">
        <v>19</v>
      </c>
      <c r="F641" s="249" t="s">
        <v>1973</v>
      </c>
      <c r="G641" s="247"/>
      <c r="H641" s="250">
        <v>38.148000000000003</v>
      </c>
      <c r="I641" s="251"/>
      <c r="J641" s="247"/>
      <c r="K641" s="247"/>
      <c r="L641" s="252"/>
      <c r="M641" s="253"/>
      <c r="N641" s="254"/>
      <c r="O641" s="254"/>
      <c r="P641" s="254"/>
      <c r="Q641" s="254"/>
      <c r="R641" s="254"/>
      <c r="S641" s="254"/>
      <c r="T641" s="255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6" t="s">
        <v>228</v>
      </c>
      <c r="AU641" s="256" t="s">
        <v>84</v>
      </c>
      <c r="AV641" s="14" t="s">
        <v>84</v>
      </c>
      <c r="AW641" s="14" t="s">
        <v>37</v>
      </c>
      <c r="AX641" s="14" t="s">
        <v>75</v>
      </c>
      <c r="AY641" s="256" t="s">
        <v>137</v>
      </c>
    </row>
    <row r="642" s="13" customFormat="1">
      <c r="A642" s="13"/>
      <c r="B642" s="236"/>
      <c r="C642" s="237"/>
      <c r="D642" s="226" t="s">
        <v>228</v>
      </c>
      <c r="E642" s="238" t="s">
        <v>19</v>
      </c>
      <c r="F642" s="239" t="s">
        <v>1974</v>
      </c>
      <c r="G642" s="237"/>
      <c r="H642" s="238" t="s">
        <v>19</v>
      </c>
      <c r="I642" s="240"/>
      <c r="J642" s="237"/>
      <c r="K642" s="237"/>
      <c r="L642" s="241"/>
      <c r="M642" s="242"/>
      <c r="N642" s="243"/>
      <c r="O642" s="243"/>
      <c r="P642" s="243"/>
      <c r="Q642" s="243"/>
      <c r="R642" s="243"/>
      <c r="S642" s="243"/>
      <c r="T642" s="244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5" t="s">
        <v>228</v>
      </c>
      <c r="AU642" s="245" t="s">
        <v>84</v>
      </c>
      <c r="AV642" s="13" t="s">
        <v>82</v>
      </c>
      <c r="AW642" s="13" t="s">
        <v>37</v>
      </c>
      <c r="AX642" s="13" t="s">
        <v>75</v>
      </c>
      <c r="AY642" s="245" t="s">
        <v>137</v>
      </c>
    </row>
    <row r="643" s="14" customFormat="1">
      <c r="A643" s="14"/>
      <c r="B643" s="246"/>
      <c r="C643" s="247"/>
      <c r="D643" s="226" t="s">
        <v>228</v>
      </c>
      <c r="E643" s="248" t="s">
        <v>19</v>
      </c>
      <c r="F643" s="249" t="s">
        <v>1975</v>
      </c>
      <c r="G643" s="247"/>
      <c r="H643" s="250">
        <v>9.7919999999999998</v>
      </c>
      <c r="I643" s="251"/>
      <c r="J643" s="247"/>
      <c r="K643" s="247"/>
      <c r="L643" s="252"/>
      <c r="M643" s="253"/>
      <c r="N643" s="254"/>
      <c r="O643" s="254"/>
      <c r="P643" s="254"/>
      <c r="Q643" s="254"/>
      <c r="R643" s="254"/>
      <c r="S643" s="254"/>
      <c r="T643" s="255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6" t="s">
        <v>228</v>
      </c>
      <c r="AU643" s="256" t="s">
        <v>84</v>
      </c>
      <c r="AV643" s="14" t="s">
        <v>84</v>
      </c>
      <c r="AW643" s="14" t="s">
        <v>37</v>
      </c>
      <c r="AX643" s="14" t="s">
        <v>75</v>
      </c>
      <c r="AY643" s="256" t="s">
        <v>137</v>
      </c>
    </row>
    <row r="644" s="13" customFormat="1">
      <c r="A644" s="13"/>
      <c r="B644" s="236"/>
      <c r="C644" s="237"/>
      <c r="D644" s="226" t="s">
        <v>228</v>
      </c>
      <c r="E644" s="238" t="s">
        <v>19</v>
      </c>
      <c r="F644" s="239" t="s">
        <v>1976</v>
      </c>
      <c r="G644" s="237"/>
      <c r="H644" s="238" t="s">
        <v>19</v>
      </c>
      <c r="I644" s="240"/>
      <c r="J644" s="237"/>
      <c r="K644" s="237"/>
      <c r="L644" s="241"/>
      <c r="M644" s="242"/>
      <c r="N644" s="243"/>
      <c r="O644" s="243"/>
      <c r="P644" s="243"/>
      <c r="Q644" s="243"/>
      <c r="R644" s="243"/>
      <c r="S644" s="243"/>
      <c r="T644" s="244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5" t="s">
        <v>228</v>
      </c>
      <c r="AU644" s="245" t="s">
        <v>84</v>
      </c>
      <c r="AV644" s="13" t="s">
        <v>82</v>
      </c>
      <c r="AW644" s="13" t="s">
        <v>37</v>
      </c>
      <c r="AX644" s="13" t="s">
        <v>75</v>
      </c>
      <c r="AY644" s="245" t="s">
        <v>137</v>
      </c>
    </row>
    <row r="645" s="14" customFormat="1">
      <c r="A645" s="14"/>
      <c r="B645" s="246"/>
      <c r="C645" s="247"/>
      <c r="D645" s="226" t="s">
        <v>228</v>
      </c>
      <c r="E645" s="248" t="s">
        <v>19</v>
      </c>
      <c r="F645" s="249" t="s">
        <v>1977</v>
      </c>
      <c r="G645" s="247"/>
      <c r="H645" s="250">
        <v>7.8479999999999999</v>
      </c>
      <c r="I645" s="251"/>
      <c r="J645" s="247"/>
      <c r="K645" s="247"/>
      <c r="L645" s="252"/>
      <c r="M645" s="253"/>
      <c r="N645" s="254"/>
      <c r="O645" s="254"/>
      <c r="P645" s="254"/>
      <c r="Q645" s="254"/>
      <c r="R645" s="254"/>
      <c r="S645" s="254"/>
      <c r="T645" s="255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56" t="s">
        <v>228</v>
      </c>
      <c r="AU645" s="256" t="s">
        <v>84</v>
      </c>
      <c r="AV645" s="14" t="s">
        <v>84</v>
      </c>
      <c r="AW645" s="14" t="s">
        <v>37</v>
      </c>
      <c r="AX645" s="14" t="s">
        <v>75</v>
      </c>
      <c r="AY645" s="256" t="s">
        <v>137</v>
      </c>
    </row>
    <row r="646" s="13" customFormat="1">
      <c r="A646" s="13"/>
      <c r="B646" s="236"/>
      <c r="C646" s="237"/>
      <c r="D646" s="226" t="s">
        <v>228</v>
      </c>
      <c r="E646" s="238" t="s">
        <v>19</v>
      </c>
      <c r="F646" s="239" t="s">
        <v>1978</v>
      </c>
      <c r="G646" s="237"/>
      <c r="H646" s="238" t="s">
        <v>19</v>
      </c>
      <c r="I646" s="240"/>
      <c r="J646" s="237"/>
      <c r="K646" s="237"/>
      <c r="L646" s="241"/>
      <c r="M646" s="242"/>
      <c r="N646" s="243"/>
      <c r="O646" s="243"/>
      <c r="P646" s="243"/>
      <c r="Q646" s="243"/>
      <c r="R646" s="243"/>
      <c r="S646" s="243"/>
      <c r="T646" s="244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5" t="s">
        <v>228</v>
      </c>
      <c r="AU646" s="245" t="s">
        <v>84</v>
      </c>
      <c r="AV646" s="13" t="s">
        <v>82</v>
      </c>
      <c r="AW646" s="13" t="s">
        <v>37</v>
      </c>
      <c r="AX646" s="13" t="s">
        <v>75</v>
      </c>
      <c r="AY646" s="245" t="s">
        <v>137</v>
      </c>
    </row>
    <row r="647" s="14" customFormat="1">
      <c r="A647" s="14"/>
      <c r="B647" s="246"/>
      <c r="C647" s="247"/>
      <c r="D647" s="226" t="s">
        <v>228</v>
      </c>
      <c r="E647" s="248" t="s">
        <v>19</v>
      </c>
      <c r="F647" s="249" t="s">
        <v>1979</v>
      </c>
      <c r="G647" s="247"/>
      <c r="H647" s="250">
        <v>14.832000000000001</v>
      </c>
      <c r="I647" s="251"/>
      <c r="J647" s="247"/>
      <c r="K647" s="247"/>
      <c r="L647" s="252"/>
      <c r="M647" s="253"/>
      <c r="N647" s="254"/>
      <c r="O647" s="254"/>
      <c r="P647" s="254"/>
      <c r="Q647" s="254"/>
      <c r="R647" s="254"/>
      <c r="S647" s="254"/>
      <c r="T647" s="255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56" t="s">
        <v>228</v>
      </c>
      <c r="AU647" s="256" t="s">
        <v>84</v>
      </c>
      <c r="AV647" s="14" t="s">
        <v>84</v>
      </c>
      <c r="AW647" s="14" t="s">
        <v>37</v>
      </c>
      <c r="AX647" s="14" t="s">
        <v>75</v>
      </c>
      <c r="AY647" s="256" t="s">
        <v>137</v>
      </c>
    </row>
    <row r="648" s="13" customFormat="1">
      <c r="A648" s="13"/>
      <c r="B648" s="236"/>
      <c r="C648" s="237"/>
      <c r="D648" s="226" t="s">
        <v>228</v>
      </c>
      <c r="E648" s="238" t="s">
        <v>19</v>
      </c>
      <c r="F648" s="239" t="s">
        <v>1980</v>
      </c>
      <c r="G648" s="237"/>
      <c r="H648" s="238" t="s">
        <v>19</v>
      </c>
      <c r="I648" s="240"/>
      <c r="J648" s="237"/>
      <c r="K648" s="237"/>
      <c r="L648" s="241"/>
      <c r="M648" s="242"/>
      <c r="N648" s="243"/>
      <c r="O648" s="243"/>
      <c r="P648" s="243"/>
      <c r="Q648" s="243"/>
      <c r="R648" s="243"/>
      <c r="S648" s="243"/>
      <c r="T648" s="244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5" t="s">
        <v>228</v>
      </c>
      <c r="AU648" s="245" t="s">
        <v>84</v>
      </c>
      <c r="AV648" s="13" t="s">
        <v>82</v>
      </c>
      <c r="AW648" s="13" t="s">
        <v>37</v>
      </c>
      <c r="AX648" s="13" t="s">
        <v>75</v>
      </c>
      <c r="AY648" s="245" t="s">
        <v>137</v>
      </c>
    </row>
    <row r="649" s="14" customFormat="1">
      <c r="A649" s="14"/>
      <c r="B649" s="246"/>
      <c r="C649" s="247"/>
      <c r="D649" s="226" t="s">
        <v>228</v>
      </c>
      <c r="E649" s="248" t="s">
        <v>19</v>
      </c>
      <c r="F649" s="249" t="s">
        <v>1981</v>
      </c>
      <c r="G649" s="247"/>
      <c r="H649" s="250">
        <v>50.094000000000001</v>
      </c>
      <c r="I649" s="251"/>
      <c r="J649" s="247"/>
      <c r="K649" s="247"/>
      <c r="L649" s="252"/>
      <c r="M649" s="253"/>
      <c r="N649" s="254"/>
      <c r="O649" s="254"/>
      <c r="P649" s="254"/>
      <c r="Q649" s="254"/>
      <c r="R649" s="254"/>
      <c r="S649" s="254"/>
      <c r="T649" s="255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56" t="s">
        <v>228</v>
      </c>
      <c r="AU649" s="256" t="s">
        <v>84</v>
      </c>
      <c r="AV649" s="14" t="s">
        <v>84</v>
      </c>
      <c r="AW649" s="14" t="s">
        <v>37</v>
      </c>
      <c r="AX649" s="14" t="s">
        <v>75</v>
      </c>
      <c r="AY649" s="256" t="s">
        <v>137</v>
      </c>
    </row>
    <row r="650" s="13" customFormat="1">
      <c r="A650" s="13"/>
      <c r="B650" s="236"/>
      <c r="C650" s="237"/>
      <c r="D650" s="226" t="s">
        <v>228</v>
      </c>
      <c r="E650" s="238" t="s">
        <v>19</v>
      </c>
      <c r="F650" s="239" t="s">
        <v>1481</v>
      </c>
      <c r="G650" s="237"/>
      <c r="H650" s="238" t="s">
        <v>19</v>
      </c>
      <c r="I650" s="240"/>
      <c r="J650" s="237"/>
      <c r="K650" s="237"/>
      <c r="L650" s="241"/>
      <c r="M650" s="242"/>
      <c r="N650" s="243"/>
      <c r="O650" s="243"/>
      <c r="P650" s="243"/>
      <c r="Q650" s="243"/>
      <c r="R650" s="243"/>
      <c r="S650" s="243"/>
      <c r="T650" s="244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5" t="s">
        <v>228</v>
      </c>
      <c r="AU650" s="245" t="s">
        <v>84</v>
      </c>
      <c r="AV650" s="13" t="s">
        <v>82</v>
      </c>
      <c r="AW650" s="13" t="s">
        <v>37</v>
      </c>
      <c r="AX650" s="13" t="s">
        <v>75</v>
      </c>
      <c r="AY650" s="245" t="s">
        <v>137</v>
      </c>
    </row>
    <row r="651" s="14" customFormat="1">
      <c r="A651" s="14"/>
      <c r="B651" s="246"/>
      <c r="C651" s="247"/>
      <c r="D651" s="226" t="s">
        <v>228</v>
      </c>
      <c r="E651" s="248" t="s">
        <v>19</v>
      </c>
      <c r="F651" s="249" t="s">
        <v>1982</v>
      </c>
      <c r="G651" s="247"/>
      <c r="H651" s="250">
        <v>51.347999999999999</v>
      </c>
      <c r="I651" s="251"/>
      <c r="J651" s="247"/>
      <c r="K651" s="247"/>
      <c r="L651" s="252"/>
      <c r="M651" s="253"/>
      <c r="N651" s="254"/>
      <c r="O651" s="254"/>
      <c r="P651" s="254"/>
      <c r="Q651" s="254"/>
      <c r="R651" s="254"/>
      <c r="S651" s="254"/>
      <c r="T651" s="255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6" t="s">
        <v>228</v>
      </c>
      <c r="AU651" s="256" t="s">
        <v>84</v>
      </c>
      <c r="AV651" s="14" t="s">
        <v>84</v>
      </c>
      <c r="AW651" s="14" t="s">
        <v>37</v>
      </c>
      <c r="AX651" s="14" t="s">
        <v>75</v>
      </c>
      <c r="AY651" s="256" t="s">
        <v>137</v>
      </c>
    </row>
    <row r="652" s="13" customFormat="1">
      <c r="A652" s="13"/>
      <c r="B652" s="236"/>
      <c r="C652" s="237"/>
      <c r="D652" s="226" t="s">
        <v>228</v>
      </c>
      <c r="E652" s="238" t="s">
        <v>19</v>
      </c>
      <c r="F652" s="239" t="s">
        <v>1983</v>
      </c>
      <c r="G652" s="237"/>
      <c r="H652" s="238" t="s">
        <v>19</v>
      </c>
      <c r="I652" s="240"/>
      <c r="J652" s="237"/>
      <c r="K652" s="237"/>
      <c r="L652" s="241"/>
      <c r="M652" s="242"/>
      <c r="N652" s="243"/>
      <c r="O652" s="243"/>
      <c r="P652" s="243"/>
      <c r="Q652" s="243"/>
      <c r="R652" s="243"/>
      <c r="S652" s="243"/>
      <c r="T652" s="244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45" t="s">
        <v>228</v>
      </c>
      <c r="AU652" s="245" t="s">
        <v>84</v>
      </c>
      <c r="AV652" s="13" t="s">
        <v>82</v>
      </c>
      <c r="AW652" s="13" t="s">
        <v>37</v>
      </c>
      <c r="AX652" s="13" t="s">
        <v>75</v>
      </c>
      <c r="AY652" s="245" t="s">
        <v>137</v>
      </c>
    </row>
    <row r="653" s="14" customFormat="1">
      <c r="A653" s="14"/>
      <c r="B653" s="246"/>
      <c r="C653" s="247"/>
      <c r="D653" s="226" t="s">
        <v>228</v>
      </c>
      <c r="E653" s="248" t="s">
        <v>19</v>
      </c>
      <c r="F653" s="249" t="s">
        <v>1984</v>
      </c>
      <c r="G653" s="247"/>
      <c r="H653" s="250">
        <v>78.671999999999997</v>
      </c>
      <c r="I653" s="251"/>
      <c r="J653" s="247"/>
      <c r="K653" s="247"/>
      <c r="L653" s="252"/>
      <c r="M653" s="253"/>
      <c r="N653" s="254"/>
      <c r="O653" s="254"/>
      <c r="P653" s="254"/>
      <c r="Q653" s="254"/>
      <c r="R653" s="254"/>
      <c r="S653" s="254"/>
      <c r="T653" s="255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56" t="s">
        <v>228</v>
      </c>
      <c r="AU653" s="256" t="s">
        <v>84</v>
      </c>
      <c r="AV653" s="14" t="s">
        <v>84</v>
      </c>
      <c r="AW653" s="14" t="s">
        <v>37</v>
      </c>
      <c r="AX653" s="14" t="s">
        <v>75</v>
      </c>
      <c r="AY653" s="256" t="s">
        <v>137</v>
      </c>
    </row>
    <row r="654" s="13" customFormat="1">
      <c r="A654" s="13"/>
      <c r="B654" s="236"/>
      <c r="C654" s="237"/>
      <c r="D654" s="226" t="s">
        <v>228</v>
      </c>
      <c r="E654" s="238" t="s">
        <v>19</v>
      </c>
      <c r="F654" s="239" t="s">
        <v>1483</v>
      </c>
      <c r="G654" s="237"/>
      <c r="H654" s="238" t="s">
        <v>19</v>
      </c>
      <c r="I654" s="240"/>
      <c r="J654" s="237"/>
      <c r="K654" s="237"/>
      <c r="L654" s="241"/>
      <c r="M654" s="242"/>
      <c r="N654" s="243"/>
      <c r="O654" s="243"/>
      <c r="P654" s="243"/>
      <c r="Q654" s="243"/>
      <c r="R654" s="243"/>
      <c r="S654" s="243"/>
      <c r="T654" s="244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45" t="s">
        <v>228</v>
      </c>
      <c r="AU654" s="245" t="s">
        <v>84</v>
      </c>
      <c r="AV654" s="13" t="s">
        <v>82</v>
      </c>
      <c r="AW654" s="13" t="s">
        <v>37</v>
      </c>
      <c r="AX654" s="13" t="s">
        <v>75</v>
      </c>
      <c r="AY654" s="245" t="s">
        <v>137</v>
      </c>
    </row>
    <row r="655" s="14" customFormat="1">
      <c r="A655" s="14"/>
      <c r="B655" s="246"/>
      <c r="C655" s="247"/>
      <c r="D655" s="226" t="s">
        <v>228</v>
      </c>
      <c r="E655" s="248" t="s">
        <v>19</v>
      </c>
      <c r="F655" s="249" t="s">
        <v>1985</v>
      </c>
      <c r="G655" s="247"/>
      <c r="H655" s="250">
        <v>56.231999999999999</v>
      </c>
      <c r="I655" s="251"/>
      <c r="J655" s="247"/>
      <c r="K655" s="247"/>
      <c r="L655" s="252"/>
      <c r="M655" s="253"/>
      <c r="N655" s="254"/>
      <c r="O655" s="254"/>
      <c r="P655" s="254"/>
      <c r="Q655" s="254"/>
      <c r="R655" s="254"/>
      <c r="S655" s="254"/>
      <c r="T655" s="255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6" t="s">
        <v>228</v>
      </c>
      <c r="AU655" s="256" t="s">
        <v>84</v>
      </c>
      <c r="AV655" s="14" t="s">
        <v>84</v>
      </c>
      <c r="AW655" s="14" t="s">
        <v>37</v>
      </c>
      <c r="AX655" s="14" t="s">
        <v>75</v>
      </c>
      <c r="AY655" s="256" t="s">
        <v>137</v>
      </c>
    </row>
    <row r="656" s="13" customFormat="1">
      <c r="A656" s="13"/>
      <c r="B656" s="236"/>
      <c r="C656" s="237"/>
      <c r="D656" s="226" t="s">
        <v>228</v>
      </c>
      <c r="E656" s="238" t="s">
        <v>19</v>
      </c>
      <c r="F656" s="239" t="s">
        <v>1485</v>
      </c>
      <c r="G656" s="237"/>
      <c r="H656" s="238" t="s">
        <v>19</v>
      </c>
      <c r="I656" s="240"/>
      <c r="J656" s="237"/>
      <c r="K656" s="237"/>
      <c r="L656" s="241"/>
      <c r="M656" s="242"/>
      <c r="N656" s="243"/>
      <c r="O656" s="243"/>
      <c r="P656" s="243"/>
      <c r="Q656" s="243"/>
      <c r="R656" s="243"/>
      <c r="S656" s="243"/>
      <c r="T656" s="244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5" t="s">
        <v>228</v>
      </c>
      <c r="AU656" s="245" t="s">
        <v>84</v>
      </c>
      <c r="AV656" s="13" t="s">
        <v>82</v>
      </c>
      <c r="AW656" s="13" t="s">
        <v>37</v>
      </c>
      <c r="AX656" s="13" t="s">
        <v>75</v>
      </c>
      <c r="AY656" s="245" t="s">
        <v>137</v>
      </c>
    </row>
    <row r="657" s="14" customFormat="1">
      <c r="A657" s="14"/>
      <c r="B657" s="246"/>
      <c r="C657" s="247"/>
      <c r="D657" s="226" t="s">
        <v>228</v>
      </c>
      <c r="E657" s="248" t="s">
        <v>19</v>
      </c>
      <c r="F657" s="249" t="s">
        <v>1986</v>
      </c>
      <c r="G657" s="247"/>
      <c r="H657" s="250">
        <v>51.216000000000001</v>
      </c>
      <c r="I657" s="251"/>
      <c r="J657" s="247"/>
      <c r="K657" s="247"/>
      <c r="L657" s="252"/>
      <c r="M657" s="253"/>
      <c r="N657" s="254"/>
      <c r="O657" s="254"/>
      <c r="P657" s="254"/>
      <c r="Q657" s="254"/>
      <c r="R657" s="254"/>
      <c r="S657" s="254"/>
      <c r="T657" s="255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6" t="s">
        <v>228</v>
      </c>
      <c r="AU657" s="256" t="s">
        <v>84</v>
      </c>
      <c r="AV657" s="14" t="s">
        <v>84</v>
      </c>
      <c r="AW657" s="14" t="s">
        <v>37</v>
      </c>
      <c r="AX657" s="14" t="s">
        <v>75</v>
      </c>
      <c r="AY657" s="256" t="s">
        <v>137</v>
      </c>
    </row>
    <row r="658" s="13" customFormat="1">
      <c r="A658" s="13"/>
      <c r="B658" s="236"/>
      <c r="C658" s="237"/>
      <c r="D658" s="226" t="s">
        <v>228</v>
      </c>
      <c r="E658" s="238" t="s">
        <v>19</v>
      </c>
      <c r="F658" s="239" t="s">
        <v>1487</v>
      </c>
      <c r="G658" s="237"/>
      <c r="H658" s="238" t="s">
        <v>19</v>
      </c>
      <c r="I658" s="240"/>
      <c r="J658" s="237"/>
      <c r="K658" s="237"/>
      <c r="L658" s="241"/>
      <c r="M658" s="242"/>
      <c r="N658" s="243"/>
      <c r="O658" s="243"/>
      <c r="P658" s="243"/>
      <c r="Q658" s="243"/>
      <c r="R658" s="243"/>
      <c r="S658" s="243"/>
      <c r="T658" s="244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5" t="s">
        <v>228</v>
      </c>
      <c r="AU658" s="245" t="s">
        <v>84</v>
      </c>
      <c r="AV658" s="13" t="s">
        <v>82</v>
      </c>
      <c r="AW658" s="13" t="s">
        <v>37</v>
      </c>
      <c r="AX658" s="13" t="s">
        <v>75</v>
      </c>
      <c r="AY658" s="245" t="s">
        <v>137</v>
      </c>
    </row>
    <row r="659" s="14" customFormat="1">
      <c r="A659" s="14"/>
      <c r="B659" s="246"/>
      <c r="C659" s="247"/>
      <c r="D659" s="226" t="s">
        <v>228</v>
      </c>
      <c r="E659" s="248" t="s">
        <v>19</v>
      </c>
      <c r="F659" s="249" t="s">
        <v>1987</v>
      </c>
      <c r="G659" s="247"/>
      <c r="H659" s="250">
        <v>19.007999999999999</v>
      </c>
      <c r="I659" s="251"/>
      <c r="J659" s="247"/>
      <c r="K659" s="247"/>
      <c r="L659" s="252"/>
      <c r="M659" s="253"/>
      <c r="N659" s="254"/>
      <c r="O659" s="254"/>
      <c r="P659" s="254"/>
      <c r="Q659" s="254"/>
      <c r="R659" s="254"/>
      <c r="S659" s="254"/>
      <c r="T659" s="255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56" t="s">
        <v>228</v>
      </c>
      <c r="AU659" s="256" t="s">
        <v>84</v>
      </c>
      <c r="AV659" s="14" t="s">
        <v>84</v>
      </c>
      <c r="AW659" s="14" t="s">
        <v>37</v>
      </c>
      <c r="AX659" s="14" t="s">
        <v>75</v>
      </c>
      <c r="AY659" s="256" t="s">
        <v>137</v>
      </c>
    </row>
    <row r="660" s="13" customFormat="1">
      <c r="A660" s="13"/>
      <c r="B660" s="236"/>
      <c r="C660" s="237"/>
      <c r="D660" s="226" t="s">
        <v>228</v>
      </c>
      <c r="E660" s="238" t="s">
        <v>19</v>
      </c>
      <c r="F660" s="239" t="s">
        <v>1804</v>
      </c>
      <c r="G660" s="237"/>
      <c r="H660" s="238" t="s">
        <v>19</v>
      </c>
      <c r="I660" s="240"/>
      <c r="J660" s="237"/>
      <c r="K660" s="237"/>
      <c r="L660" s="241"/>
      <c r="M660" s="242"/>
      <c r="N660" s="243"/>
      <c r="O660" s="243"/>
      <c r="P660" s="243"/>
      <c r="Q660" s="243"/>
      <c r="R660" s="243"/>
      <c r="S660" s="243"/>
      <c r="T660" s="244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45" t="s">
        <v>228</v>
      </c>
      <c r="AU660" s="245" t="s">
        <v>84</v>
      </c>
      <c r="AV660" s="13" t="s">
        <v>82</v>
      </c>
      <c r="AW660" s="13" t="s">
        <v>37</v>
      </c>
      <c r="AX660" s="13" t="s">
        <v>75</v>
      </c>
      <c r="AY660" s="245" t="s">
        <v>137</v>
      </c>
    </row>
    <row r="661" s="14" customFormat="1">
      <c r="A661" s="14"/>
      <c r="B661" s="246"/>
      <c r="C661" s="247"/>
      <c r="D661" s="226" t="s">
        <v>228</v>
      </c>
      <c r="E661" s="248" t="s">
        <v>19</v>
      </c>
      <c r="F661" s="249" t="s">
        <v>2032</v>
      </c>
      <c r="G661" s="247"/>
      <c r="H661" s="250">
        <v>84.629999999999995</v>
      </c>
      <c r="I661" s="251"/>
      <c r="J661" s="247"/>
      <c r="K661" s="247"/>
      <c r="L661" s="252"/>
      <c r="M661" s="253"/>
      <c r="N661" s="254"/>
      <c r="O661" s="254"/>
      <c r="P661" s="254"/>
      <c r="Q661" s="254"/>
      <c r="R661" s="254"/>
      <c r="S661" s="254"/>
      <c r="T661" s="255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56" t="s">
        <v>228</v>
      </c>
      <c r="AU661" s="256" t="s">
        <v>84</v>
      </c>
      <c r="AV661" s="14" t="s">
        <v>84</v>
      </c>
      <c r="AW661" s="14" t="s">
        <v>37</v>
      </c>
      <c r="AX661" s="14" t="s">
        <v>75</v>
      </c>
      <c r="AY661" s="256" t="s">
        <v>137</v>
      </c>
    </row>
    <row r="662" s="14" customFormat="1">
      <c r="A662" s="14"/>
      <c r="B662" s="246"/>
      <c r="C662" s="247"/>
      <c r="D662" s="226" t="s">
        <v>228</v>
      </c>
      <c r="E662" s="248" t="s">
        <v>19</v>
      </c>
      <c r="F662" s="249" t="s">
        <v>1989</v>
      </c>
      <c r="G662" s="247"/>
      <c r="H662" s="250">
        <v>3.915</v>
      </c>
      <c r="I662" s="251"/>
      <c r="J662" s="247"/>
      <c r="K662" s="247"/>
      <c r="L662" s="252"/>
      <c r="M662" s="253"/>
      <c r="N662" s="254"/>
      <c r="O662" s="254"/>
      <c r="P662" s="254"/>
      <c r="Q662" s="254"/>
      <c r="R662" s="254"/>
      <c r="S662" s="254"/>
      <c r="T662" s="255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6" t="s">
        <v>228</v>
      </c>
      <c r="AU662" s="256" t="s">
        <v>84</v>
      </c>
      <c r="AV662" s="14" t="s">
        <v>84</v>
      </c>
      <c r="AW662" s="14" t="s">
        <v>37</v>
      </c>
      <c r="AX662" s="14" t="s">
        <v>75</v>
      </c>
      <c r="AY662" s="256" t="s">
        <v>137</v>
      </c>
    </row>
    <row r="663" s="13" customFormat="1">
      <c r="A663" s="13"/>
      <c r="B663" s="236"/>
      <c r="C663" s="237"/>
      <c r="D663" s="226" t="s">
        <v>228</v>
      </c>
      <c r="E663" s="238" t="s">
        <v>19</v>
      </c>
      <c r="F663" s="239" t="s">
        <v>1930</v>
      </c>
      <c r="G663" s="237"/>
      <c r="H663" s="238" t="s">
        <v>19</v>
      </c>
      <c r="I663" s="240"/>
      <c r="J663" s="237"/>
      <c r="K663" s="237"/>
      <c r="L663" s="241"/>
      <c r="M663" s="242"/>
      <c r="N663" s="243"/>
      <c r="O663" s="243"/>
      <c r="P663" s="243"/>
      <c r="Q663" s="243"/>
      <c r="R663" s="243"/>
      <c r="S663" s="243"/>
      <c r="T663" s="244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45" t="s">
        <v>228</v>
      </c>
      <c r="AU663" s="245" t="s">
        <v>84</v>
      </c>
      <c r="AV663" s="13" t="s">
        <v>82</v>
      </c>
      <c r="AW663" s="13" t="s">
        <v>37</v>
      </c>
      <c r="AX663" s="13" t="s">
        <v>75</v>
      </c>
      <c r="AY663" s="245" t="s">
        <v>137</v>
      </c>
    </row>
    <row r="664" s="14" customFormat="1">
      <c r="A664" s="14"/>
      <c r="B664" s="246"/>
      <c r="C664" s="247"/>
      <c r="D664" s="226" t="s">
        <v>228</v>
      </c>
      <c r="E664" s="248" t="s">
        <v>19</v>
      </c>
      <c r="F664" s="249" t="s">
        <v>1990</v>
      </c>
      <c r="G664" s="247"/>
      <c r="H664" s="250">
        <v>59.795999999999999</v>
      </c>
      <c r="I664" s="251"/>
      <c r="J664" s="247"/>
      <c r="K664" s="247"/>
      <c r="L664" s="252"/>
      <c r="M664" s="253"/>
      <c r="N664" s="254"/>
      <c r="O664" s="254"/>
      <c r="P664" s="254"/>
      <c r="Q664" s="254"/>
      <c r="R664" s="254"/>
      <c r="S664" s="254"/>
      <c r="T664" s="255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56" t="s">
        <v>228</v>
      </c>
      <c r="AU664" s="256" t="s">
        <v>84</v>
      </c>
      <c r="AV664" s="14" t="s">
        <v>84</v>
      </c>
      <c r="AW664" s="14" t="s">
        <v>37</v>
      </c>
      <c r="AX664" s="14" t="s">
        <v>75</v>
      </c>
      <c r="AY664" s="256" t="s">
        <v>137</v>
      </c>
    </row>
    <row r="665" s="13" customFormat="1">
      <c r="A665" s="13"/>
      <c r="B665" s="236"/>
      <c r="C665" s="237"/>
      <c r="D665" s="226" t="s">
        <v>228</v>
      </c>
      <c r="E665" s="238" t="s">
        <v>19</v>
      </c>
      <c r="F665" s="239" t="s">
        <v>1991</v>
      </c>
      <c r="G665" s="237"/>
      <c r="H665" s="238" t="s">
        <v>19</v>
      </c>
      <c r="I665" s="240"/>
      <c r="J665" s="237"/>
      <c r="K665" s="237"/>
      <c r="L665" s="241"/>
      <c r="M665" s="242"/>
      <c r="N665" s="243"/>
      <c r="O665" s="243"/>
      <c r="P665" s="243"/>
      <c r="Q665" s="243"/>
      <c r="R665" s="243"/>
      <c r="S665" s="243"/>
      <c r="T665" s="244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5" t="s">
        <v>228</v>
      </c>
      <c r="AU665" s="245" t="s">
        <v>84</v>
      </c>
      <c r="AV665" s="13" t="s">
        <v>82</v>
      </c>
      <c r="AW665" s="13" t="s">
        <v>37</v>
      </c>
      <c r="AX665" s="13" t="s">
        <v>75</v>
      </c>
      <c r="AY665" s="245" t="s">
        <v>137</v>
      </c>
    </row>
    <row r="666" s="14" customFormat="1">
      <c r="A666" s="14"/>
      <c r="B666" s="246"/>
      <c r="C666" s="247"/>
      <c r="D666" s="226" t="s">
        <v>228</v>
      </c>
      <c r="E666" s="248" t="s">
        <v>19</v>
      </c>
      <c r="F666" s="249" t="s">
        <v>1992</v>
      </c>
      <c r="G666" s="247"/>
      <c r="H666" s="250">
        <v>105.336</v>
      </c>
      <c r="I666" s="251"/>
      <c r="J666" s="247"/>
      <c r="K666" s="247"/>
      <c r="L666" s="252"/>
      <c r="M666" s="253"/>
      <c r="N666" s="254"/>
      <c r="O666" s="254"/>
      <c r="P666" s="254"/>
      <c r="Q666" s="254"/>
      <c r="R666" s="254"/>
      <c r="S666" s="254"/>
      <c r="T666" s="255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56" t="s">
        <v>228</v>
      </c>
      <c r="AU666" s="256" t="s">
        <v>84</v>
      </c>
      <c r="AV666" s="14" t="s">
        <v>84</v>
      </c>
      <c r="AW666" s="14" t="s">
        <v>37</v>
      </c>
      <c r="AX666" s="14" t="s">
        <v>75</v>
      </c>
      <c r="AY666" s="256" t="s">
        <v>137</v>
      </c>
    </row>
    <row r="667" s="14" customFormat="1">
      <c r="A667" s="14"/>
      <c r="B667" s="246"/>
      <c r="C667" s="247"/>
      <c r="D667" s="226" t="s">
        <v>228</v>
      </c>
      <c r="E667" s="248" t="s">
        <v>19</v>
      </c>
      <c r="F667" s="249" t="s">
        <v>1993</v>
      </c>
      <c r="G667" s="247"/>
      <c r="H667" s="250">
        <v>-7.2039999999999997</v>
      </c>
      <c r="I667" s="251"/>
      <c r="J667" s="247"/>
      <c r="K667" s="247"/>
      <c r="L667" s="252"/>
      <c r="M667" s="253"/>
      <c r="N667" s="254"/>
      <c r="O667" s="254"/>
      <c r="P667" s="254"/>
      <c r="Q667" s="254"/>
      <c r="R667" s="254"/>
      <c r="S667" s="254"/>
      <c r="T667" s="255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6" t="s">
        <v>228</v>
      </c>
      <c r="AU667" s="256" t="s">
        <v>84</v>
      </c>
      <c r="AV667" s="14" t="s">
        <v>84</v>
      </c>
      <c r="AW667" s="14" t="s">
        <v>37</v>
      </c>
      <c r="AX667" s="14" t="s">
        <v>75</v>
      </c>
      <c r="AY667" s="256" t="s">
        <v>137</v>
      </c>
    </row>
    <row r="668" s="14" customFormat="1">
      <c r="A668" s="14"/>
      <c r="B668" s="246"/>
      <c r="C668" s="247"/>
      <c r="D668" s="226" t="s">
        <v>228</v>
      </c>
      <c r="E668" s="248" t="s">
        <v>19</v>
      </c>
      <c r="F668" s="249" t="s">
        <v>1994</v>
      </c>
      <c r="G668" s="247"/>
      <c r="H668" s="250">
        <v>-2.2869999999999999</v>
      </c>
      <c r="I668" s="251"/>
      <c r="J668" s="247"/>
      <c r="K668" s="247"/>
      <c r="L668" s="252"/>
      <c r="M668" s="253"/>
      <c r="N668" s="254"/>
      <c r="O668" s="254"/>
      <c r="P668" s="254"/>
      <c r="Q668" s="254"/>
      <c r="R668" s="254"/>
      <c r="S668" s="254"/>
      <c r="T668" s="255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56" t="s">
        <v>228</v>
      </c>
      <c r="AU668" s="256" t="s">
        <v>84</v>
      </c>
      <c r="AV668" s="14" t="s">
        <v>84</v>
      </c>
      <c r="AW668" s="14" t="s">
        <v>37</v>
      </c>
      <c r="AX668" s="14" t="s">
        <v>75</v>
      </c>
      <c r="AY668" s="256" t="s">
        <v>137</v>
      </c>
    </row>
    <row r="669" s="13" customFormat="1">
      <c r="A669" s="13"/>
      <c r="B669" s="236"/>
      <c r="C669" s="237"/>
      <c r="D669" s="226" t="s">
        <v>228</v>
      </c>
      <c r="E669" s="238" t="s">
        <v>19</v>
      </c>
      <c r="F669" s="239" t="s">
        <v>1995</v>
      </c>
      <c r="G669" s="237"/>
      <c r="H669" s="238" t="s">
        <v>19</v>
      </c>
      <c r="I669" s="240"/>
      <c r="J669" s="237"/>
      <c r="K669" s="237"/>
      <c r="L669" s="241"/>
      <c r="M669" s="242"/>
      <c r="N669" s="243"/>
      <c r="O669" s="243"/>
      <c r="P669" s="243"/>
      <c r="Q669" s="243"/>
      <c r="R669" s="243"/>
      <c r="S669" s="243"/>
      <c r="T669" s="244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5" t="s">
        <v>228</v>
      </c>
      <c r="AU669" s="245" t="s">
        <v>84</v>
      </c>
      <c r="AV669" s="13" t="s">
        <v>82</v>
      </c>
      <c r="AW669" s="13" t="s">
        <v>37</v>
      </c>
      <c r="AX669" s="13" t="s">
        <v>75</v>
      </c>
      <c r="AY669" s="245" t="s">
        <v>137</v>
      </c>
    </row>
    <row r="670" s="14" customFormat="1">
      <c r="A670" s="14"/>
      <c r="B670" s="246"/>
      <c r="C670" s="247"/>
      <c r="D670" s="226" t="s">
        <v>228</v>
      </c>
      <c r="E670" s="248" t="s">
        <v>19</v>
      </c>
      <c r="F670" s="249" t="s">
        <v>1996</v>
      </c>
      <c r="G670" s="247"/>
      <c r="H670" s="250">
        <v>102.63</v>
      </c>
      <c r="I670" s="251"/>
      <c r="J670" s="247"/>
      <c r="K670" s="247"/>
      <c r="L670" s="252"/>
      <c r="M670" s="253"/>
      <c r="N670" s="254"/>
      <c r="O670" s="254"/>
      <c r="P670" s="254"/>
      <c r="Q670" s="254"/>
      <c r="R670" s="254"/>
      <c r="S670" s="254"/>
      <c r="T670" s="255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6" t="s">
        <v>228</v>
      </c>
      <c r="AU670" s="256" t="s">
        <v>84</v>
      </c>
      <c r="AV670" s="14" t="s">
        <v>84</v>
      </c>
      <c r="AW670" s="14" t="s">
        <v>37</v>
      </c>
      <c r="AX670" s="14" t="s">
        <v>75</v>
      </c>
      <c r="AY670" s="256" t="s">
        <v>137</v>
      </c>
    </row>
    <row r="671" s="14" customFormat="1">
      <c r="A671" s="14"/>
      <c r="B671" s="246"/>
      <c r="C671" s="247"/>
      <c r="D671" s="226" t="s">
        <v>228</v>
      </c>
      <c r="E671" s="248" t="s">
        <v>19</v>
      </c>
      <c r="F671" s="249" t="s">
        <v>1997</v>
      </c>
      <c r="G671" s="247"/>
      <c r="H671" s="250">
        <v>3.855</v>
      </c>
      <c r="I671" s="251"/>
      <c r="J671" s="247"/>
      <c r="K671" s="247"/>
      <c r="L671" s="252"/>
      <c r="M671" s="253"/>
      <c r="N671" s="254"/>
      <c r="O671" s="254"/>
      <c r="P671" s="254"/>
      <c r="Q671" s="254"/>
      <c r="R671" s="254"/>
      <c r="S671" s="254"/>
      <c r="T671" s="255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6" t="s">
        <v>228</v>
      </c>
      <c r="AU671" s="256" t="s">
        <v>84</v>
      </c>
      <c r="AV671" s="14" t="s">
        <v>84</v>
      </c>
      <c r="AW671" s="14" t="s">
        <v>37</v>
      </c>
      <c r="AX671" s="14" t="s">
        <v>75</v>
      </c>
      <c r="AY671" s="256" t="s">
        <v>137</v>
      </c>
    </row>
    <row r="672" s="14" customFormat="1">
      <c r="A672" s="14"/>
      <c r="B672" s="246"/>
      <c r="C672" s="247"/>
      <c r="D672" s="226" t="s">
        <v>228</v>
      </c>
      <c r="E672" s="248" t="s">
        <v>19</v>
      </c>
      <c r="F672" s="249" t="s">
        <v>1998</v>
      </c>
      <c r="G672" s="247"/>
      <c r="H672" s="250">
        <v>-5.7519999999999998</v>
      </c>
      <c r="I672" s="251"/>
      <c r="J672" s="247"/>
      <c r="K672" s="247"/>
      <c r="L672" s="252"/>
      <c r="M672" s="253"/>
      <c r="N672" s="254"/>
      <c r="O672" s="254"/>
      <c r="P672" s="254"/>
      <c r="Q672" s="254"/>
      <c r="R672" s="254"/>
      <c r="S672" s="254"/>
      <c r="T672" s="255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6" t="s">
        <v>228</v>
      </c>
      <c r="AU672" s="256" t="s">
        <v>84</v>
      </c>
      <c r="AV672" s="14" t="s">
        <v>84</v>
      </c>
      <c r="AW672" s="14" t="s">
        <v>37</v>
      </c>
      <c r="AX672" s="14" t="s">
        <v>75</v>
      </c>
      <c r="AY672" s="256" t="s">
        <v>137</v>
      </c>
    </row>
    <row r="673" s="16" customFormat="1">
      <c r="A673" s="16"/>
      <c r="B673" s="280"/>
      <c r="C673" s="281"/>
      <c r="D673" s="226" t="s">
        <v>228</v>
      </c>
      <c r="E673" s="282" t="s">
        <v>19</v>
      </c>
      <c r="F673" s="283" t="s">
        <v>1309</v>
      </c>
      <c r="G673" s="281"/>
      <c r="H673" s="284">
        <v>1158.2280000000001</v>
      </c>
      <c r="I673" s="285"/>
      <c r="J673" s="281"/>
      <c r="K673" s="281"/>
      <c r="L673" s="286"/>
      <c r="M673" s="287"/>
      <c r="N673" s="288"/>
      <c r="O673" s="288"/>
      <c r="P673" s="288"/>
      <c r="Q673" s="288"/>
      <c r="R673" s="288"/>
      <c r="S673" s="288"/>
      <c r="T673" s="289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T673" s="290" t="s">
        <v>228</v>
      </c>
      <c r="AU673" s="290" t="s">
        <v>84</v>
      </c>
      <c r="AV673" s="16" t="s">
        <v>151</v>
      </c>
      <c r="AW673" s="16" t="s">
        <v>37</v>
      </c>
      <c r="AX673" s="16" t="s">
        <v>75</v>
      </c>
      <c r="AY673" s="290" t="s">
        <v>137</v>
      </c>
    </row>
    <row r="674" s="13" customFormat="1">
      <c r="A674" s="13"/>
      <c r="B674" s="236"/>
      <c r="C674" s="237"/>
      <c r="D674" s="226" t="s">
        <v>228</v>
      </c>
      <c r="E674" s="238" t="s">
        <v>19</v>
      </c>
      <c r="F674" s="239" t="s">
        <v>1910</v>
      </c>
      <c r="G674" s="237"/>
      <c r="H674" s="238" t="s">
        <v>19</v>
      </c>
      <c r="I674" s="240"/>
      <c r="J674" s="237"/>
      <c r="K674" s="237"/>
      <c r="L674" s="241"/>
      <c r="M674" s="242"/>
      <c r="N674" s="243"/>
      <c r="O674" s="243"/>
      <c r="P674" s="243"/>
      <c r="Q674" s="243"/>
      <c r="R674" s="243"/>
      <c r="S674" s="243"/>
      <c r="T674" s="244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5" t="s">
        <v>228</v>
      </c>
      <c r="AU674" s="245" t="s">
        <v>84</v>
      </c>
      <c r="AV674" s="13" t="s">
        <v>82</v>
      </c>
      <c r="AW674" s="13" t="s">
        <v>37</v>
      </c>
      <c r="AX674" s="13" t="s">
        <v>75</v>
      </c>
      <c r="AY674" s="245" t="s">
        <v>137</v>
      </c>
    </row>
    <row r="675" s="14" customFormat="1">
      <c r="A675" s="14"/>
      <c r="B675" s="246"/>
      <c r="C675" s="247"/>
      <c r="D675" s="226" t="s">
        <v>228</v>
      </c>
      <c r="E675" s="248" t="s">
        <v>19</v>
      </c>
      <c r="F675" s="249" t="s">
        <v>1999</v>
      </c>
      <c r="G675" s="247"/>
      <c r="H675" s="250">
        <v>38.100000000000001</v>
      </c>
      <c r="I675" s="251"/>
      <c r="J675" s="247"/>
      <c r="K675" s="247"/>
      <c r="L675" s="252"/>
      <c r="M675" s="253"/>
      <c r="N675" s="254"/>
      <c r="O675" s="254"/>
      <c r="P675" s="254"/>
      <c r="Q675" s="254"/>
      <c r="R675" s="254"/>
      <c r="S675" s="254"/>
      <c r="T675" s="255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6" t="s">
        <v>228</v>
      </c>
      <c r="AU675" s="256" t="s">
        <v>84</v>
      </c>
      <c r="AV675" s="14" t="s">
        <v>84</v>
      </c>
      <c r="AW675" s="14" t="s">
        <v>37</v>
      </c>
      <c r="AX675" s="14" t="s">
        <v>75</v>
      </c>
      <c r="AY675" s="256" t="s">
        <v>137</v>
      </c>
    </row>
    <row r="676" s="14" customFormat="1">
      <c r="A676" s="14"/>
      <c r="B676" s="246"/>
      <c r="C676" s="247"/>
      <c r="D676" s="226" t="s">
        <v>228</v>
      </c>
      <c r="E676" s="248" t="s">
        <v>19</v>
      </c>
      <c r="F676" s="249" t="s">
        <v>2000</v>
      </c>
      <c r="G676" s="247"/>
      <c r="H676" s="250">
        <v>1.6799999999999999</v>
      </c>
      <c r="I676" s="251"/>
      <c r="J676" s="247"/>
      <c r="K676" s="247"/>
      <c r="L676" s="252"/>
      <c r="M676" s="253"/>
      <c r="N676" s="254"/>
      <c r="O676" s="254"/>
      <c r="P676" s="254"/>
      <c r="Q676" s="254"/>
      <c r="R676" s="254"/>
      <c r="S676" s="254"/>
      <c r="T676" s="255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6" t="s">
        <v>228</v>
      </c>
      <c r="AU676" s="256" t="s">
        <v>84</v>
      </c>
      <c r="AV676" s="14" t="s">
        <v>84</v>
      </c>
      <c r="AW676" s="14" t="s">
        <v>37</v>
      </c>
      <c r="AX676" s="14" t="s">
        <v>75</v>
      </c>
      <c r="AY676" s="256" t="s">
        <v>137</v>
      </c>
    </row>
    <row r="677" s="13" customFormat="1">
      <c r="A677" s="13"/>
      <c r="B677" s="236"/>
      <c r="C677" s="237"/>
      <c r="D677" s="226" t="s">
        <v>228</v>
      </c>
      <c r="E677" s="238" t="s">
        <v>19</v>
      </c>
      <c r="F677" s="239" t="s">
        <v>2001</v>
      </c>
      <c r="G677" s="237"/>
      <c r="H677" s="238" t="s">
        <v>19</v>
      </c>
      <c r="I677" s="240"/>
      <c r="J677" s="237"/>
      <c r="K677" s="237"/>
      <c r="L677" s="241"/>
      <c r="M677" s="242"/>
      <c r="N677" s="243"/>
      <c r="O677" s="243"/>
      <c r="P677" s="243"/>
      <c r="Q677" s="243"/>
      <c r="R677" s="243"/>
      <c r="S677" s="243"/>
      <c r="T677" s="244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45" t="s">
        <v>228</v>
      </c>
      <c r="AU677" s="245" t="s">
        <v>84</v>
      </c>
      <c r="AV677" s="13" t="s">
        <v>82</v>
      </c>
      <c r="AW677" s="13" t="s">
        <v>37</v>
      </c>
      <c r="AX677" s="13" t="s">
        <v>75</v>
      </c>
      <c r="AY677" s="245" t="s">
        <v>137</v>
      </c>
    </row>
    <row r="678" s="14" customFormat="1">
      <c r="A678" s="14"/>
      <c r="B678" s="246"/>
      <c r="C678" s="247"/>
      <c r="D678" s="226" t="s">
        <v>228</v>
      </c>
      <c r="E678" s="248" t="s">
        <v>19</v>
      </c>
      <c r="F678" s="249" t="s">
        <v>2002</v>
      </c>
      <c r="G678" s="247"/>
      <c r="H678" s="250">
        <v>43.758000000000003</v>
      </c>
      <c r="I678" s="251"/>
      <c r="J678" s="247"/>
      <c r="K678" s="247"/>
      <c r="L678" s="252"/>
      <c r="M678" s="253"/>
      <c r="N678" s="254"/>
      <c r="O678" s="254"/>
      <c r="P678" s="254"/>
      <c r="Q678" s="254"/>
      <c r="R678" s="254"/>
      <c r="S678" s="254"/>
      <c r="T678" s="255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56" t="s">
        <v>228</v>
      </c>
      <c r="AU678" s="256" t="s">
        <v>84</v>
      </c>
      <c r="AV678" s="14" t="s">
        <v>84</v>
      </c>
      <c r="AW678" s="14" t="s">
        <v>37</v>
      </c>
      <c r="AX678" s="14" t="s">
        <v>75</v>
      </c>
      <c r="AY678" s="256" t="s">
        <v>137</v>
      </c>
    </row>
    <row r="679" s="13" customFormat="1">
      <c r="A679" s="13"/>
      <c r="B679" s="236"/>
      <c r="C679" s="237"/>
      <c r="D679" s="226" t="s">
        <v>228</v>
      </c>
      <c r="E679" s="238" t="s">
        <v>19</v>
      </c>
      <c r="F679" s="239" t="s">
        <v>2003</v>
      </c>
      <c r="G679" s="237"/>
      <c r="H679" s="238" t="s">
        <v>19</v>
      </c>
      <c r="I679" s="240"/>
      <c r="J679" s="237"/>
      <c r="K679" s="237"/>
      <c r="L679" s="241"/>
      <c r="M679" s="242"/>
      <c r="N679" s="243"/>
      <c r="O679" s="243"/>
      <c r="P679" s="243"/>
      <c r="Q679" s="243"/>
      <c r="R679" s="243"/>
      <c r="S679" s="243"/>
      <c r="T679" s="244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45" t="s">
        <v>228</v>
      </c>
      <c r="AU679" s="245" t="s">
        <v>84</v>
      </c>
      <c r="AV679" s="13" t="s">
        <v>82</v>
      </c>
      <c r="AW679" s="13" t="s">
        <v>37</v>
      </c>
      <c r="AX679" s="13" t="s">
        <v>75</v>
      </c>
      <c r="AY679" s="245" t="s">
        <v>137</v>
      </c>
    </row>
    <row r="680" s="14" customFormat="1">
      <c r="A680" s="14"/>
      <c r="B680" s="246"/>
      <c r="C680" s="247"/>
      <c r="D680" s="226" t="s">
        <v>228</v>
      </c>
      <c r="E680" s="248" t="s">
        <v>19</v>
      </c>
      <c r="F680" s="249" t="s">
        <v>2004</v>
      </c>
      <c r="G680" s="247"/>
      <c r="H680" s="250">
        <v>7.3799999999999999</v>
      </c>
      <c r="I680" s="251"/>
      <c r="J680" s="247"/>
      <c r="K680" s="247"/>
      <c r="L680" s="252"/>
      <c r="M680" s="253"/>
      <c r="N680" s="254"/>
      <c r="O680" s="254"/>
      <c r="P680" s="254"/>
      <c r="Q680" s="254"/>
      <c r="R680" s="254"/>
      <c r="S680" s="254"/>
      <c r="T680" s="255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56" t="s">
        <v>228</v>
      </c>
      <c r="AU680" s="256" t="s">
        <v>84</v>
      </c>
      <c r="AV680" s="14" t="s">
        <v>84</v>
      </c>
      <c r="AW680" s="14" t="s">
        <v>37</v>
      </c>
      <c r="AX680" s="14" t="s">
        <v>75</v>
      </c>
      <c r="AY680" s="256" t="s">
        <v>137</v>
      </c>
    </row>
    <row r="681" s="13" customFormat="1">
      <c r="A681" s="13"/>
      <c r="B681" s="236"/>
      <c r="C681" s="237"/>
      <c r="D681" s="226" t="s">
        <v>228</v>
      </c>
      <c r="E681" s="238" t="s">
        <v>19</v>
      </c>
      <c r="F681" s="239" t="s">
        <v>2005</v>
      </c>
      <c r="G681" s="237"/>
      <c r="H681" s="238" t="s">
        <v>19</v>
      </c>
      <c r="I681" s="240"/>
      <c r="J681" s="237"/>
      <c r="K681" s="237"/>
      <c r="L681" s="241"/>
      <c r="M681" s="242"/>
      <c r="N681" s="243"/>
      <c r="O681" s="243"/>
      <c r="P681" s="243"/>
      <c r="Q681" s="243"/>
      <c r="R681" s="243"/>
      <c r="S681" s="243"/>
      <c r="T681" s="244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5" t="s">
        <v>228</v>
      </c>
      <c r="AU681" s="245" t="s">
        <v>84</v>
      </c>
      <c r="AV681" s="13" t="s">
        <v>82</v>
      </c>
      <c r="AW681" s="13" t="s">
        <v>37</v>
      </c>
      <c r="AX681" s="13" t="s">
        <v>75</v>
      </c>
      <c r="AY681" s="245" t="s">
        <v>137</v>
      </c>
    </row>
    <row r="682" s="14" customFormat="1">
      <c r="A682" s="14"/>
      <c r="B682" s="246"/>
      <c r="C682" s="247"/>
      <c r="D682" s="226" t="s">
        <v>228</v>
      </c>
      <c r="E682" s="248" t="s">
        <v>19</v>
      </c>
      <c r="F682" s="249" t="s">
        <v>2004</v>
      </c>
      <c r="G682" s="247"/>
      <c r="H682" s="250">
        <v>7.3799999999999999</v>
      </c>
      <c r="I682" s="251"/>
      <c r="J682" s="247"/>
      <c r="K682" s="247"/>
      <c r="L682" s="252"/>
      <c r="M682" s="253"/>
      <c r="N682" s="254"/>
      <c r="O682" s="254"/>
      <c r="P682" s="254"/>
      <c r="Q682" s="254"/>
      <c r="R682" s="254"/>
      <c r="S682" s="254"/>
      <c r="T682" s="255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6" t="s">
        <v>228</v>
      </c>
      <c r="AU682" s="256" t="s">
        <v>84</v>
      </c>
      <c r="AV682" s="14" t="s">
        <v>84</v>
      </c>
      <c r="AW682" s="14" t="s">
        <v>37</v>
      </c>
      <c r="AX682" s="14" t="s">
        <v>75</v>
      </c>
      <c r="AY682" s="256" t="s">
        <v>137</v>
      </c>
    </row>
    <row r="683" s="13" customFormat="1">
      <c r="A683" s="13"/>
      <c r="B683" s="236"/>
      <c r="C683" s="237"/>
      <c r="D683" s="226" t="s">
        <v>228</v>
      </c>
      <c r="E683" s="238" t="s">
        <v>19</v>
      </c>
      <c r="F683" s="239" t="s">
        <v>2006</v>
      </c>
      <c r="G683" s="237"/>
      <c r="H683" s="238" t="s">
        <v>19</v>
      </c>
      <c r="I683" s="240"/>
      <c r="J683" s="237"/>
      <c r="K683" s="237"/>
      <c r="L683" s="241"/>
      <c r="M683" s="242"/>
      <c r="N683" s="243"/>
      <c r="O683" s="243"/>
      <c r="P683" s="243"/>
      <c r="Q683" s="243"/>
      <c r="R683" s="243"/>
      <c r="S683" s="243"/>
      <c r="T683" s="244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5" t="s">
        <v>228</v>
      </c>
      <c r="AU683" s="245" t="s">
        <v>84</v>
      </c>
      <c r="AV683" s="13" t="s">
        <v>82</v>
      </c>
      <c r="AW683" s="13" t="s">
        <v>37</v>
      </c>
      <c r="AX683" s="13" t="s">
        <v>75</v>
      </c>
      <c r="AY683" s="245" t="s">
        <v>137</v>
      </c>
    </row>
    <row r="684" s="14" customFormat="1">
      <c r="A684" s="14"/>
      <c r="B684" s="246"/>
      <c r="C684" s="247"/>
      <c r="D684" s="226" t="s">
        <v>228</v>
      </c>
      <c r="E684" s="248" t="s">
        <v>19</v>
      </c>
      <c r="F684" s="249" t="s">
        <v>2007</v>
      </c>
      <c r="G684" s="247"/>
      <c r="H684" s="250">
        <v>126.456</v>
      </c>
      <c r="I684" s="251"/>
      <c r="J684" s="247"/>
      <c r="K684" s="247"/>
      <c r="L684" s="252"/>
      <c r="M684" s="253"/>
      <c r="N684" s="254"/>
      <c r="O684" s="254"/>
      <c r="P684" s="254"/>
      <c r="Q684" s="254"/>
      <c r="R684" s="254"/>
      <c r="S684" s="254"/>
      <c r="T684" s="255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6" t="s">
        <v>228</v>
      </c>
      <c r="AU684" s="256" t="s">
        <v>84</v>
      </c>
      <c r="AV684" s="14" t="s">
        <v>84</v>
      </c>
      <c r="AW684" s="14" t="s">
        <v>37</v>
      </c>
      <c r="AX684" s="14" t="s">
        <v>75</v>
      </c>
      <c r="AY684" s="256" t="s">
        <v>137</v>
      </c>
    </row>
    <row r="685" s="14" customFormat="1">
      <c r="A685" s="14"/>
      <c r="B685" s="246"/>
      <c r="C685" s="247"/>
      <c r="D685" s="226" t="s">
        <v>228</v>
      </c>
      <c r="E685" s="248" t="s">
        <v>19</v>
      </c>
      <c r="F685" s="249" t="s">
        <v>2008</v>
      </c>
      <c r="G685" s="247"/>
      <c r="H685" s="250">
        <v>2.7999999999999998</v>
      </c>
      <c r="I685" s="251"/>
      <c r="J685" s="247"/>
      <c r="K685" s="247"/>
      <c r="L685" s="252"/>
      <c r="M685" s="253"/>
      <c r="N685" s="254"/>
      <c r="O685" s="254"/>
      <c r="P685" s="254"/>
      <c r="Q685" s="254"/>
      <c r="R685" s="254"/>
      <c r="S685" s="254"/>
      <c r="T685" s="255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6" t="s">
        <v>228</v>
      </c>
      <c r="AU685" s="256" t="s">
        <v>84</v>
      </c>
      <c r="AV685" s="14" t="s">
        <v>84</v>
      </c>
      <c r="AW685" s="14" t="s">
        <v>37</v>
      </c>
      <c r="AX685" s="14" t="s">
        <v>75</v>
      </c>
      <c r="AY685" s="256" t="s">
        <v>137</v>
      </c>
    </row>
    <row r="686" s="14" customFormat="1">
      <c r="A686" s="14"/>
      <c r="B686" s="246"/>
      <c r="C686" s="247"/>
      <c r="D686" s="226" t="s">
        <v>228</v>
      </c>
      <c r="E686" s="248" t="s">
        <v>19</v>
      </c>
      <c r="F686" s="249" t="s">
        <v>2009</v>
      </c>
      <c r="G686" s="247"/>
      <c r="H686" s="250">
        <v>-1.8520000000000001</v>
      </c>
      <c r="I686" s="251"/>
      <c r="J686" s="247"/>
      <c r="K686" s="247"/>
      <c r="L686" s="252"/>
      <c r="M686" s="253"/>
      <c r="N686" s="254"/>
      <c r="O686" s="254"/>
      <c r="P686" s="254"/>
      <c r="Q686" s="254"/>
      <c r="R686" s="254"/>
      <c r="S686" s="254"/>
      <c r="T686" s="255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6" t="s">
        <v>228</v>
      </c>
      <c r="AU686" s="256" t="s">
        <v>84</v>
      </c>
      <c r="AV686" s="14" t="s">
        <v>84</v>
      </c>
      <c r="AW686" s="14" t="s">
        <v>37</v>
      </c>
      <c r="AX686" s="14" t="s">
        <v>75</v>
      </c>
      <c r="AY686" s="256" t="s">
        <v>137</v>
      </c>
    </row>
    <row r="687" s="14" customFormat="1">
      <c r="A687" s="14"/>
      <c r="B687" s="246"/>
      <c r="C687" s="247"/>
      <c r="D687" s="226" t="s">
        <v>228</v>
      </c>
      <c r="E687" s="248" t="s">
        <v>19</v>
      </c>
      <c r="F687" s="249" t="s">
        <v>2010</v>
      </c>
      <c r="G687" s="247"/>
      <c r="H687" s="250">
        <v>-2.3479999999999999</v>
      </c>
      <c r="I687" s="251"/>
      <c r="J687" s="247"/>
      <c r="K687" s="247"/>
      <c r="L687" s="252"/>
      <c r="M687" s="253"/>
      <c r="N687" s="254"/>
      <c r="O687" s="254"/>
      <c r="P687" s="254"/>
      <c r="Q687" s="254"/>
      <c r="R687" s="254"/>
      <c r="S687" s="254"/>
      <c r="T687" s="255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6" t="s">
        <v>228</v>
      </c>
      <c r="AU687" s="256" t="s">
        <v>84</v>
      </c>
      <c r="AV687" s="14" t="s">
        <v>84</v>
      </c>
      <c r="AW687" s="14" t="s">
        <v>37</v>
      </c>
      <c r="AX687" s="14" t="s">
        <v>75</v>
      </c>
      <c r="AY687" s="256" t="s">
        <v>137</v>
      </c>
    </row>
    <row r="688" s="14" customFormat="1">
      <c r="A688" s="14"/>
      <c r="B688" s="246"/>
      <c r="C688" s="247"/>
      <c r="D688" s="226" t="s">
        <v>228</v>
      </c>
      <c r="E688" s="248" t="s">
        <v>19</v>
      </c>
      <c r="F688" s="249" t="s">
        <v>2011</v>
      </c>
      <c r="G688" s="247"/>
      <c r="H688" s="250">
        <v>-5.9560000000000004</v>
      </c>
      <c r="I688" s="251"/>
      <c r="J688" s="247"/>
      <c r="K688" s="247"/>
      <c r="L688" s="252"/>
      <c r="M688" s="253"/>
      <c r="N688" s="254"/>
      <c r="O688" s="254"/>
      <c r="P688" s="254"/>
      <c r="Q688" s="254"/>
      <c r="R688" s="254"/>
      <c r="S688" s="254"/>
      <c r="T688" s="255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6" t="s">
        <v>228</v>
      </c>
      <c r="AU688" s="256" t="s">
        <v>84</v>
      </c>
      <c r="AV688" s="14" t="s">
        <v>84</v>
      </c>
      <c r="AW688" s="14" t="s">
        <v>37</v>
      </c>
      <c r="AX688" s="14" t="s">
        <v>75</v>
      </c>
      <c r="AY688" s="256" t="s">
        <v>137</v>
      </c>
    </row>
    <row r="689" s="13" customFormat="1">
      <c r="A689" s="13"/>
      <c r="B689" s="236"/>
      <c r="C689" s="237"/>
      <c r="D689" s="226" t="s">
        <v>228</v>
      </c>
      <c r="E689" s="238" t="s">
        <v>19</v>
      </c>
      <c r="F689" s="239" t="s">
        <v>2012</v>
      </c>
      <c r="G689" s="237"/>
      <c r="H689" s="238" t="s">
        <v>19</v>
      </c>
      <c r="I689" s="240"/>
      <c r="J689" s="237"/>
      <c r="K689" s="237"/>
      <c r="L689" s="241"/>
      <c r="M689" s="242"/>
      <c r="N689" s="243"/>
      <c r="O689" s="243"/>
      <c r="P689" s="243"/>
      <c r="Q689" s="243"/>
      <c r="R689" s="243"/>
      <c r="S689" s="243"/>
      <c r="T689" s="244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45" t="s">
        <v>228</v>
      </c>
      <c r="AU689" s="245" t="s">
        <v>84</v>
      </c>
      <c r="AV689" s="13" t="s">
        <v>82</v>
      </c>
      <c r="AW689" s="13" t="s">
        <v>37</v>
      </c>
      <c r="AX689" s="13" t="s">
        <v>75</v>
      </c>
      <c r="AY689" s="245" t="s">
        <v>137</v>
      </c>
    </row>
    <row r="690" s="14" customFormat="1">
      <c r="A690" s="14"/>
      <c r="B690" s="246"/>
      <c r="C690" s="247"/>
      <c r="D690" s="226" t="s">
        <v>228</v>
      </c>
      <c r="E690" s="248" t="s">
        <v>19</v>
      </c>
      <c r="F690" s="249" t="s">
        <v>2013</v>
      </c>
      <c r="G690" s="247"/>
      <c r="H690" s="250">
        <v>80.718000000000004</v>
      </c>
      <c r="I690" s="251"/>
      <c r="J690" s="247"/>
      <c r="K690" s="247"/>
      <c r="L690" s="252"/>
      <c r="M690" s="253"/>
      <c r="N690" s="254"/>
      <c r="O690" s="254"/>
      <c r="P690" s="254"/>
      <c r="Q690" s="254"/>
      <c r="R690" s="254"/>
      <c r="S690" s="254"/>
      <c r="T690" s="255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56" t="s">
        <v>228</v>
      </c>
      <c r="AU690" s="256" t="s">
        <v>84</v>
      </c>
      <c r="AV690" s="14" t="s">
        <v>84</v>
      </c>
      <c r="AW690" s="14" t="s">
        <v>37</v>
      </c>
      <c r="AX690" s="14" t="s">
        <v>75</v>
      </c>
      <c r="AY690" s="256" t="s">
        <v>137</v>
      </c>
    </row>
    <row r="691" s="13" customFormat="1">
      <c r="A691" s="13"/>
      <c r="B691" s="236"/>
      <c r="C691" s="237"/>
      <c r="D691" s="226" t="s">
        <v>228</v>
      </c>
      <c r="E691" s="238" t="s">
        <v>19</v>
      </c>
      <c r="F691" s="239" t="s">
        <v>1489</v>
      </c>
      <c r="G691" s="237"/>
      <c r="H691" s="238" t="s">
        <v>19</v>
      </c>
      <c r="I691" s="240"/>
      <c r="J691" s="237"/>
      <c r="K691" s="237"/>
      <c r="L691" s="241"/>
      <c r="M691" s="242"/>
      <c r="N691" s="243"/>
      <c r="O691" s="243"/>
      <c r="P691" s="243"/>
      <c r="Q691" s="243"/>
      <c r="R691" s="243"/>
      <c r="S691" s="243"/>
      <c r="T691" s="244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5" t="s">
        <v>228</v>
      </c>
      <c r="AU691" s="245" t="s">
        <v>84</v>
      </c>
      <c r="AV691" s="13" t="s">
        <v>82</v>
      </c>
      <c r="AW691" s="13" t="s">
        <v>37</v>
      </c>
      <c r="AX691" s="13" t="s">
        <v>75</v>
      </c>
      <c r="AY691" s="245" t="s">
        <v>137</v>
      </c>
    </row>
    <row r="692" s="14" customFormat="1">
      <c r="A692" s="14"/>
      <c r="B692" s="246"/>
      <c r="C692" s="247"/>
      <c r="D692" s="226" t="s">
        <v>228</v>
      </c>
      <c r="E692" s="248" t="s">
        <v>19</v>
      </c>
      <c r="F692" s="249" t="s">
        <v>2014</v>
      </c>
      <c r="G692" s="247"/>
      <c r="H692" s="250">
        <v>97.890000000000001</v>
      </c>
      <c r="I692" s="251"/>
      <c r="J692" s="247"/>
      <c r="K692" s="247"/>
      <c r="L692" s="252"/>
      <c r="M692" s="253"/>
      <c r="N692" s="254"/>
      <c r="O692" s="254"/>
      <c r="P692" s="254"/>
      <c r="Q692" s="254"/>
      <c r="R692" s="254"/>
      <c r="S692" s="254"/>
      <c r="T692" s="255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6" t="s">
        <v>228</v>
      </c>
      <c r="AU692" s="256" t="s">
        <v>84</v>
      </c>
      <c r="AV692" s="14" t="s">
        <v>84</v>
      </c>
      <c r="AW692" s="14" t="s">
        <v>37</v>
      </c>
      <c r="AX692" s="14" t="s">
        <v>75</v>
      </c>
      <c r="AY692" s="256" t="s">
        <v>137</v>
      </c>
    </row>
    <row r="693" s="14" customFormat="1">
      <c r="A693" s="14"/>
      <c r="B693" s="246"/>
      <c r="C693" s="247"/>
      <c r="D693" s="226" t="s">
        <v>228</v>
      </c>
      <c r="E693" s="248" t="s">
        <v>19</v>
      </c>
      <c r="F693" s="249" t="s">
        <v>2033</v>
      </c>
      <c r="G693" s="247"/>
      <c r="H693" s="250">
        <v>-19.547999999999998</v>
      </c>
      <c r="I693" s="251"/>
      <c r="J693" s="247"/>
      <c r="K693" s="247"/>
      <c r="L693" s="252"/>
      <c r="M693" s="253"/>
      <c r="N693" s="254"/>
      <c r="O693" s="254"/>
      <c r="P693" s="254"/>
      <c r="Q693" s="254"/>
      <c r="R693" s="254"/>
      <c r="S693" s="254"/>
      <c r="T693" s="255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6" t="s">
        <v>228</v>
      </c>
      <c r="AU693" s="256" t="s">
        <v>84</v>
      </c>
      <c r="AV693" s="14" t="s">
        <v>84</v>
      </c>
      <c r="AW693" s="14" t="s">
        <v>37</v>
      </c>
      <c r="AX693" s="14" t="s">
        <v>75</v>
      </c>
      <c r="AY693" s="256" t="s">
        <v>137</v>
      </c>
    </row>
    <row r="694" s="13" customFormat="1">
      <c r="A694" s="13"/>
      <c r="B694" s="236"/>
      <c r="C694" s="237"/>
      <c r="D694" s="226" t="s">
        <v>228</v>
      </c>
      <c r="E694" s="238" t="s">
        <v>19</v>
      </c>
      <c r="F694" s="239" t="s">
        <v>2016</v>
      </c>
      <c r="G694" s="237"/>
      <c r="H694" s="238" t="s">
        <v>19</v>
      </c>
      <c r="I694" s="240"/>
      <c r="J694" s="237"/>
      <c r="K694" s="237"/>
      <c r="L694" s="241"/>
      <c r="M694" s="242"/>
      <c r="N694" s="243"/>
      <c r="O694" s="243"/>
      <c r="P694" s="243"/>
      <c r="Q694" s="243"/>
      <c r="R694" s="243"/>
      <c r="S694" s="243"/>
      <c r="T694" s="244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5" t="s">
        <v>228</v>
      </c>
      <c r="AU694" s="245" t="s">
        <v>84</v>
      </c>
      <c r="AV694" s="13" t="s">
        <v>82</v>
      </c>
      <c r="AW694" s="13" t="s">
        <v>37</v>
      </c>
      <c r="AX694" s="13" t="s">
        <v>75</v>
      </c>
      <c r="AY694" s="245" t="s">
        <v>137</v>
      </c>
    </row>
    <row r="695" s="14" customFormat="1">
      <c r="A695" s="14"/>
      <c r="B695" s="246"/>
      <c r="C695" s="247"/>
      <c r="D695" s="226" t="s">
        <v>228</v>
      </c>
      <c r="E695" s="248" t="s">
        <v>19</v>
      </c>
      <c r="F695" s="249" t="s">
        <v>2017</v>
      </c>
      <c r="G695" s="247"/>
      <c r="H695" s="250">
        <v>59.994</v>
      </c>
      <c r="I695" s="251"/>
      <c r="J695" s="247"/>
      <c r="K695" s="247"/>
      <c r="L695" s="252"/>
      <c r="M695" s="253"/>
      <c r="N695" s="254"/>
      <c r="O695" s="254"/>
      <c r="P695" s="254"/>
      <c r="Q695" s="254"/>
      <c r="R695" s="254"/>
      <c r="S695" s="254"/>
      <c r="T695" s="255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6" t="s">
        <v>228</v>
      </c>
      <c r="AU695" s="256" t="s">
        <v>84</v>
      </c>
      <c r="AV695" s="14" t="s">
        <v>84</v>
      </c>
      <c r="AW695" s="14" t="s">
        <v>37</v>
      </c>
      <c r="AX695" s="14" t="s">
        <v>75</v>
      </c>
      <c r="AY695" s="256" t="s">
        <v>137</v>
      </c>
    </row>
    <row r="696" s="13" customFormat="1">
      <c r="A696" s="13"/>
      <c r="B696" s="236"/>
      <c r="C696" s="237"/>
      <c r="D696" s="226" t="s">
        <v>228</v>
      </c>
      <c r="E696" s="238" t="s">
        <v>19</v>
      </c>
      <c r="F696" s="239" t="s">
        <v>2018</v>
      </c>
      <c r="G696" s="237"/>
      <c r="H696" s="238" t="s">
        <v>19</v>
      </c>
      <c r="I696" s="240"/>
      <c r="J696" s="237"/>
      <c r="K696" s="237"/>
      <c r="L696" s="241"/>
      <c r="M696" s="242"/>
      <c r="N696" s="243"/>
      <c r="O696" s="243"/>
      <c r="P696" s="243"/>
      <c r="Q696" s="243"/>
      <c r="R696" s="243"/>
      <c r="S696" s="243"/>
      <c r="T696" s="244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5" t="s">
        <v>228</v>
      </c>
      <c r="AU696" s="245" t="s">
        <v>84</v>
      </c>
      <c r="AV696" s="13" t="s">
        <v>82</v>
      </c>
      <c r="AW696" s="13" t="s">
        <v>37</v>
      </c>
      <c r="AX696" s="13" t="s">
        <v>75</v>
      </c>
      <c r="AY696" s="245" t="s">
        <v>137</v>
      </c>
    </row>
    <row r="697" s="14" customFormat="1">
      <c r="A697" s="14"/>
      <c r="B697" s="246"/>
      <c r="C697" s="247"/>
      <c r="D697" s="226" t="s">
        <v>228</v>
      </c>
      <c r="E697" s="248" t="s">
        <v>19</v>
      </c>
      <c r="F697" s="249" t="s">
        <v>2019</v>
      </c>
      <c r="G697" s="247"/>
      <c r="H697" s="250">
        <v>102.696</v>
      </c>
      <c r="I697" s="251"/>
      <c r="J697" s="247"/>
      <c r="K697" s="247"/>
      <c r="L697" s="252"/>
      <c r="M697" s="253"/>
      <c r="N697" s="254"/>
      <c r="O697" s="254"/>
      <c r="P697" s="254"/>
      <c r="Q697" s="254"/>
      <c r="R697" s="254"/>
      <c r="S697" s="254"/>
      <c r="T697" s="255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6" t="s">
        <v>228</v>
      </c>
      <c r="AU697" s="256" t="s">
        <v>84</v>
      </c>
      <c r="AV697" s="14" t="s">
        <v>84</v>
      </c>
      <c r="AW697" s="14" t="s">
        <v>37</v>
      </c>
      <c r="AX697" s="14" t="s">
        <v>75</v>
      </c>
      <c r="AY697" s="256" t="s">
        <v>137</v>
      </c>
    </row>
    <row r="698" s="14" customFormat="1">
      <c r="A698" s="14"/>
      <c r="B698" s="246"/>
      <c r="C698" s="247"/>
      <c r="D698" s="226" t="s">
        <v>228</v>
      </c>
      <c r="E698" s="248" t="s">
        <v>19</v>
      </c>
      <c r="F698" s="249" t="s">
        <v>1993</v>
      </c>
      <c r="G698" s="247"/>
      <c r="H698" s="250">
        <v>-7.2039999999999997</v>
      </c>
      <c r="I698" s="251"/>
      <c r="J698" s="247"/>
      <c r="K698" s="247"/>
      <c r="L698" s="252"/>
      <c r="M698" s="253"/>
      <c r="N698" s="254"/>
      <c r="O698" s="254"/>
      <c r="P698" s="254"/>
      <c r="Q698" s="254"/>
      <c r="R698" s="254"/>
      <c r="S698" s="254"/>
      <c r="T698" s="255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6" t="s">
        <v>228</v>
      </c>
      <c r="AU698" s="256" t="s">
        <v>84</v>
      </c>
      <c r="AV698" s="14" t="s">
        <v>84</v>
      </c>
      <c r="AW698" s="14" t="s">
        <v>37</v>
      </c>
      <c r="AX698" s="14" t="s">
        <v>75</v>
      </c>
      <c r="AY698" s="256" t="s">
        <v>137</v>
      </c>
    </row>
    <row r="699" s="14" customFormat="1">
      <c r="A699" s="14"/>
      <c r="B699" s="246"/>
      <c r="C699" s="247"/>
      <c r="D699" s="226" t="s">
        <v>228</v>
      </c>
      <c r="E699" s="248" t="s">
        <v>19</v>
      </c>
      <c r="F699" s="249" t="s">
        <v>1994</v>
      </c>
      <c r="G699" s="247"/>
      <c r="H699" s="250">
        <v>-2.2869999999999999</v>
      </c>
      <c r="I699" s="251"/>
      <c r="J699" s="247"/>
      <c r="K699" s="247"/>
      <c r="L699" s="252"/>
      <c r="M699" s="253"/>
      <c r="N699" s="254"/>
      <c r="O699" s="254"/>
      <c r="P699" s="254"/>
      <c r="Q699" s="254"/>
      <c r="R699" s="254"/>
      <c r="S699" s="254"/>
      <c r="T699" s="255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56" t="s">
        <v>228</v>
      </c>
      <c r="AU699" s="256" t="s">
        <v>84</v>
      </c>
      <c r="AV699" s="14" t="s">
        <v>84</v>
      </c>
      <c r="AW699" s="14" t="s">
        <v>37</v>
      </c>
      <c r="AX699" s="14" t="s">
        <v>75</v>
      </c>
      <c r="AY699" s="256" t="s">
        <v>137</v>
      </c>
    </row>
    <row r="700" s="13" customFormat="1">
      <c r="A700" s="13"/>
      <c r="B700" s="236"/>
      <c r="C700" s="237"/>
      <c r="D700" s="226" t="s">
        <v>228</v>
      </c>
      <c r="E700" s="238" t="s">
        <v>19</v>
      </c>
      <c r="F700" s="239" t="s">
        <v>2020</v>
      </c>
      <c r="G700" s="237"/>
      <c r="H700" s="238" t="s">
        <v>19</v>
      </c>
      <c r="I700" s="240"/>
      <c r="J700" s="237"/>
      <c r="K700" s="237"/>
      <c r="L700" s="241"/>
      <c r="M700" s="242"/>
      <c r="N700" s="243"/>
      <c r="O700" s="243"/>
      <c r="P700" s="243"/>
      <c r="Q700" s="243"/>
      <c r="R700" s="243"/>
      <c r="S700" s="243"/>
      <c r="T700" s="244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5" t="s">
        <v>228</v>
      </c>
      <c r="AU700" s="245" t="s">
        <v>84</v>
      </c>
      <c r="AV700" s="13" t="s">
        <v>82</v>
      </c>
      <c r="AW700" s="13" t="s">
        <v>37</v>
      </c>
      <c r="AX700" s="13" t="s">
        <v>75</v>
      </c>
      <c r="AY700" s="245" t="s">
        <v>137</v>
      </c>
    </row>
    <row r="701" s="14" customFormat="1">
      <c r="A701" s="14"/>
      <c r="B701" s="246"/>
      <c r="C701" s="247"/>
      <c r="D701" s="226" t="s">
        <v>228</v>
      </c>
      <c r="E701" s="248" t="s">
        <v>19</v>
      </c>
      <c r="F701" s="249" t="s">
        <v>2021</v>
      </c>
      <c r="G701" s="247"/>
      <c r="H701" s="250">
        <v>106.986</v>
      </c>
      <c r="I701" s="251"/>
      <c r="J701" s="247"/>
      <c r="K701" s="247"/>
      <c r="L701" s="252"/>
      <c r="M701" s="253"/>
      <c r="N701" s="254"/>
      <c r="O701" s="254"/>
      <c r="P701" s="254"/>
      <c r="Q701" s="254"/>
      <c r="R701" s="254"/>
      <c r="S701" s="254"/>
      <c r="T701" s="255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6" t="s">
        <v>228</v>
      </c>
      <c r="AU701" s="256" t="s">
        <v>84</v>
      </c>
      <c r="AV701" s="14" t="s">
        <v>84</v>
      </c>
      <c r="AW701" s="14" t="s">
        <v>37</v>
      </c>
      <c r="AX701" s="14" t="s">
        <v>75</v>
      </c>
      <c r="AY701" s="256" t="s">
        <v>137</v>
      </c>
    </row>
    <row r="702" s="14" customFormat="1">
      <c r="A702" s="14"/>
      <c r="B702" s="246"/>
      <c r="C702" s="247"/>
      <c r="D702" s="226" t="s">
        <v>228</v>
      </c>
      <c r="E702" s="248" t="s">
        <v>19</v>
      </c>
      <c r="F702" s="249" t="s">
        <v>2022</v>
      </c>
      <c r="G702" s="247"/>
      <c r="H702" s="250">
        <v>3.6749999999999998</v>
      </c>
      <c r="I702" s="251"/>
      <c r="J702" s="247"/>
      <c r="K702" s="247"/>
      <c r="L702" s="252"/>
      <c r="M702" s="253"/>
      <c r="N702" s="254"/>
      <c r="O702" s="254"/>
      <c r="P702" s="254"/>
      <c r="Q702" s="254"/>
      <c r="R702" s="254"/>
      <c r="S702" s="254"/>
      <c r="T702" s="255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6" t="s">
        <v>228</v>
      </c>
      <c r="AU702" s="256" t="s">
        <v>84</v>
      </c>
      <c r="AV702" s="14" t="s">
        <v>84</v>
      </c>
      <c r="AW702" s="14" t="s">
        <v>37</v>
      </c>
      <c r="AX702" s="14" t="s">
        <v>75</v>
      </c>
      <c r="AY702" s="256" t="s">
        <v>137</v>
      </c>
    </row>
    <row r="703" s="14" customFormat="1">
      <c r="A703" s="14"/>
      <c r="B703" s="246"/>
      <c r="C703" s="247"/>
      <c r="D703" s="226" t="s">
        <v>228</v>
      </c>
      <c r="E703" s="248" t="s">
        <v>19</v>
      </c>
      <c r="F703" s="249" t="s">
        <v>2023</v>
      </c>
      <c r="G703" s="247"/>
      <c r="H703" s="250">
        <v>-7.8860000000000001</v>
      </c>
      <c r="I703" s="251"/>
      <c r="J703" s="247"/>
      <c r="K703" s="247"/>
      <c r="L703" s="252"/>
      <c r="M703" s="253"/>
      <c r="N703" s="254"/>
      <c r="O703" s="254"/>
      <c r="P703" s="254"/>
      <c r="Q703" s="254"/>
      <c r="R703" s="254"/>
      <c r="S703" s="254"/>
      <c r="T703" s="255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6" t="s">
        <v>228</v>
      </c>
      <c r="AU703" s="256" t="s">
        <v>84</v>
      </c>
      <c r="AV703" s="14" t="s">
        <v>84</v>
      </c>
      <c r="AW703" s="14" t="s">
        <v>37</v>
      </c>
      <c r="AX703" s="14" t="s">
        <v>75</v>
      </c>
      <c r="AY703" s="256" t="s">
        <v>137</v>
      </c>
    </row>
    <row r="704" s="13" customFormat="1">
      <c r="A704" s="13"/>
      <c r="B704" s="236"/>
      <c r="C704" s="237"/>
      <c r="D704" s="226" t="s">
        <v>228</v>
      </c>
      <c r="E704" s="238" t="s">
        <v>19</v>
      </c>
      <c r="F704" s="239" t="s">
        <v>2024</v>
      </c>
      <c r="G704" s="237"/>
      <c r="H704" s="238" t="s">
        <v>19</v>
      </c>
      <c r="I704" s="240"/>
      <c r="J704" s="237"/>
      <c r="K704" s="237"/>
      <c r="L704" s="241"/>
      <c r="M704" s="242"/>
      <c r="N704" s="243"/>
      <c r="O704" s="243"/>
      <c r="P704" s="243"/>
      <c r="Q704" s="243"/>
      <c r="R704" s="243"/>
      <c r="S704" s="243"/>
      <c r="T704" s="244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5" t="s">
        <v>228</v>
      </c>
      <c r="AU704" s="245" t="s">
        <v>84</v>
      </c>
      <c r="AV704" s="13" t="s">
        <v>82</v>
      </c>
      <c r="AW704" s="13" t="s">
        <v>37</v>
      </c>
      <c r="AX704" s="13" t="s">
        <v>75</v>
      </c>
      <c r="AY704" s="245" t="s">
        <v>137</v>
      </c>
    </row>
    <row r="705" s="14" customFormat="1">
      <c r="A705" s="14"/>
      <c r="B705" s="246"/>
      <c r="C705" s="247"/>
      <c r="D705" s="226" t="s">
        <v>228</v>
      </c>
      <c r="E705" s="248" t="s">
        <v>19</v>
      </c>
      <c r="F705" s="249" t="s">
        <v>2025</v>
      </c>
      <c r="G705" s="247"/>
      <c r="H705" s="250">
        <v>16.632000000000001</v>
      </c>
      <c r="I705" s="251"/>
      <c r="J705" s="247"/>
      <c r="K705" s="247"/>
      <c r="L705" s="252"/>
      <c r="M705" s="253"/>
      <c r="N705" s="254"/>
      <c r="O705" s="254"/>
      <c r="P705" s="254"/>
      <c r="Q705" s="254"/>
      <c r="R705" s="254"/>
      <c r="S705" s="254"/>
      <c r="T705" s="255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6" t="s">
        <v>228</v>
      </c>
      <c r="AU705" s="256" t="s">
        <v>84</v>
      </c>
      <c r="AV705" s="14" t="s">
        <v>84</v>
      </c>
      <c r="AW705" s="14" t="s">
        <v>37</v>
      </c>
      <c r="AX705" s="14" t="s">
        <v>75</v>
      </c>
      <c r="AY705" s="256" t="s">
        <v>137</v>
      </c>
    </row>
    <row r="706" s="13" customFormat="1">
      <c r="A706" s="13"/>
      <c r="B706" s="236"/>
      <c r="C706" s="237"/>
      <c r="D706" s="226" t="s">
        <v>228</v>
      </c>
      <c r="E706" s="238" t="s">
        <v>19</v>
      </c>
      <c r="F706" s="239" t="s">
        <v>2026</v>
      </c>
      <c r="G706" s="237"/>
      <c r="H706" s="238" t="s">
        <v>19</v>
      </c>
      <c r="I706" s="240"/>
      <c r="J706" s="237"/>
      <c r="K706" s="237"/>
      <c r="L706" s="241"/>
      <c r="M706" s="242"/>
      <c r="N706" s="243"/>
      <c r="O706" s="243"/>
      <c r="P706" s="243"/>
      <c r="Q706" s="243"/>
      <c r="R706" s="243"/>
      <c r="S706" s="243"/>
      <c r="T706" s="244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5" t="s">
        <v>228</v>
      </c>
      <c r="AU706" s="245" t="s">
        <v>84</v>
      </c>
      <c r="AV706" s="13" t="s">
        <v>82</v>
      </c>
      <c r="AW706" s="13" t="s">
        <v>37</v>
      </c>
      <c r="AX706" s="13" t="s">
        <v>75</v>
      </c>
      <c r="AY706" s="245" t="s">
        <v>137</v>
      </c>
    </row>
    <row r="707" s="14" customFormat="1">
      <c r="A707" s="14"/>
      <c r="B707" s="246"/>
      <c r="C707" s="247"/>
      <c r="D707" s="226" t="s">
        <v>228</v>
      </c>
      <c r="E707" s="248" t="s">
        <v>19</v>
      </c>
      <c r="F707" s="249" t="s">
        <v>2027</v>
      </c>
      <c r="G707" s="247"/>
      <c r="H707" s="250">
        <v>11.448</v>
      </c>
      <c r="I707" s="251"/>
      <c r="J707" s="247"/>
      <c r="K707" s="247"/>
      <c r="L707" s="252"/>
      <c r="M707" s="253"/>
      <c r="N707" s="254"/>
      <c r="O707" s="254"/>
      <c r="P707" s="254"/>
      <c r="Q707" s="254"/>
      <c r="R707" s="254"/>
      <c r="S707" s="254"/>
      <c r="T707" s="255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6" t="s">
        <v>228</v>
      </c>
      <c r="AU707" s="256" t="s">
        <v>84</v>
      </c>
      <c r="AV707" s="14" t="s">
        <v>84</v>
      </c>
      <c r="AW707" s="14" t="s">
        <v>37</v>
      </c>
      <c r="AX707" s="14" t="s">
        <v>75</v>
      </c>
      <c r="AY707" s="256" t="s">
        <v>137</v>
      </c>
    </row>
    <row r="708" s="13" customFormat="1">
      <c r="A708" s="13"/>
      <c r="B708" s="236"/>
      <c r="C708" s="237"/>
      <c r="D708" s="226" t="s">
        <v>228</v>
      </c>
      <c r="E708" s="238" t="s">
        <v>19</v>
      </c>
      <c r="F708" s="239" t="s">
        <v>2028</v>
      </c>
      <c r="G708" s="237"/>
      <c r="H708" s="238" t="s">
        <v>19</v>
      </c>
      <c r="I708" s="240"/>
      <c r="J708" s="237"/>
      <c r="K708" s="237"/>
      <c r="L708" s="241"/>
      <c r="M708" s="242"/>
      <c r="N708" s="243"/>
      <c r="O708" s="243"/>
      <c r="P708" s="243"/>
      <c r="Q708" s="243"/>
      <c r="R708" s="243"/>
      <c r="S708" s="243"/>
      <c r="T708" s="244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5" t="s">
        <v>228</v>
      </c>
      <c r="AU708" s="245" t="s">
        <v>84</v>
      </c>
      <c r="AV708" s="13" t="s">
        <v>82</v>
      </c>
      <c r="AW708" s="13" t="s">
        <v>37</v>
      </c>
      <c r="AX708" s="13" t="s">
        <v>75</v>
      </c>
      <c r="AY708" s="245" t="s">
        <v>137</v>
      </c>
    </row>
    <row r="709" s="14" customFormat="1">
      <c r="A709" s="14"/>
      <c r="B709" s="246"/>
      <c r="C709" s="247"/>
      <c r="D709" s="226" t="s">
        <v>228</v>
      </c>
      <c r="E709" s="248" t="s">
        <v>19</v>
      </c>
      <c r="F709" s="249" t="s">
        <v>2029</v>
      </c>
      <c r="G709" s="247"/>
      <c r="H709" s="250">
        <v>14.832000000000001</v>
      </c>
      <c r="I709" s="251"/>
      <c r="J709" s="247"/>
      <c r="K709" s="247"/>
      <c r="L709" s="252"/>
      <c r="M709" s="253"/>
      <c r="N709" s="254"/>
      <c r="O709" s="254"/>
      <c r="P709" s="254"/>
      <c r="Q709" s="254"/>
      <c r="R709" s="254"/>
      <c r="S709" s="254"/>
      <c r="T709" s="255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6" t="s">
        <v>228</v>
      </c>
      <c r="AU709" s="256" t="s">
        <v>84</v>
      </c>
      <c r="AV709" s="14" t="s">
        <v>84</v>
      </c>
      <c r="AW709" s="14" t="s">
        <v>37</v>
      </c>
      <c r="AX709" s="14" t="s">
        <v>75</v>
      </c>
      <c r="AY709" s="256" t="s">
        <v>137</v>
      </c>
    </row>
    <row r="710" s="16" customFormat="1">
      <c r="A710" s="16"/>
      <c r="B710" s="280"/>
      <c r="C710" s="281"/>
      <c r="D710" s="226" t="s">
        <v>228</v>
      </c>
      <c r="E710" s="282" t="s">
        <v>19</v>
      </c>
      <c r="F710" s="283" t="s">
        <v>1309</v>
      </c>
      <c r="G710" s="281"/>
      <c r="H710" s="284">
        <v>675.34400000000005</v>
      </c>
      <c r="I710" s="285"/>
      <c r="J710" s="281"/>
      <c r="K710" s="281"/>
      <c r="L710" s="286"/>
      <c r="M710" s="287"/>
      <c r="N710" s="288"/>
      <c r="O710" s="288"/>
      <c r="P710" s="288"/>
      <c r="Q710" s="288"/>
      <c r="R710" s="288"/>
      <c r="S710" s="288"/>
      <c r="T710" s="289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T710" s="290" t="s">
        <v>228</v>
      </c>
      <c r="AU710" s="290" t="s">
        <v>84</v>
      </c>
      <c r="AV710" s="16" t="s">
        <v>151</v>
      </c>
      <c r="AW710" s="16" t="s">
        <v>37</v>
      </c>
      <c r="AX710" s="16" t="s">
        <v>75</v>
      </c>
      <c r="AY710" s="290" t="s">
        <v>137</v>
      </c>
    </row>
    <row r="711" s="15" customFormat="1">
      <c r="A711" s="15"/>
      <c r="B711" s="257"/>
      <c r="C711" s="258"/>
      <c r="D711" s="226" t="s">
        <v>228</v>
      </c>
      <c r="E711" s="259" t="s">
        <v>19</v>
      </c>
      <c r="F711" s="260" t="s">
        <v>237</v>
      </c>
      <c r="G711" s="258"/>
      <c r="H711" s="261">
        <v>2644.902</v>
      </c>
      <c r="I711" s="262"/>
      <c r="J711" s="258"/>
      <c r="K711" s="258"/>
      <c r="L711" s="263"/>
      <c r="M711" s="264"/>
      <c r="N711" s="265"/>
      <c r="O711" s="265"/>
      <c r="P711" s="265"/>
      <c r="Q711" s="265"/>
      <c r="R711" s="265"/>
      <c r="S711" s="265"/>
      <c r="T711" s="266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67" t="s">
        <v>228</v>
      </c>
      <c r="AU711" s="267" t="s">
        <v>84</v>
      </c>
      <c r="AV711" s="15" t="s">
        <v>155</v>
      </c>
      <c r="AW711" s="15" t="s">
        <v>37</v>
      </c>
      <c r="AX711" s="15" t="s">
        <v>82</v>
      </c>
      <c r="AY711" s="267" t="s">
        <v>137</v>
      </c>
    </row>
    <row r="712" s="2" customFormat="1" ht="37.8" customHeight="1">
      <c r="A712" s="39"/>
      <c r="B712" s="40"/>
      <c r="C712" s="213" t="s">
        <v>547</v>
      </c>
      <c r="D712" s="213" t="s">
        <v>140</v>
      </c>
      <c r="E712" s="214" t="s">
        <v>1697</v>
      </c>
      <c r="F712" s="215" t="s">
        <v>1698</v>
      </c>
      <c r="G712" s="216" t="s">
        <v>1244</v>
      </c>
      <c r="H712" s="217">
        <v>2644.902</v>
      </c>
      <c r="I712" s="218"/>
      <c r="J712" s="219">
        <f>ROUND(I712*H712,2)</f>
        <v>0</v>
      </c>
      <c r="K712" s="215" t="s">
        <v>282</v>
      </c>
      <c r="L712" s="45"/>
      <c r="M712" s="220" t="s">
        <v>19</v>
      </c>
      <c r="N712" s="221" t="s">
        <v>46</v>
      </c>
      <c r="O712" s="85"/>
      <c r="P712" s="222">
        <f>O712*H712</f>
        <v>0</v>
      </c>
      <c r="Q712" s="222">
        <v>0.00027</v>
      </c>
      <c r="R712" s="222">
        <f>Q712*H712</f>
        <v>0.71412354</v>
      </c>
      <c r="S712" s="222">
        <v>0</v>
      </c>
      <c r="T712" s="223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24" t="s">
        <v>189</v>
      </c>
      <c r="AT712" s="224" t="s">
        <v>140</v>
      </c>
      <c r="AU712" s="224" t="s">
        <v>84</v>
      </c>
      <c r="AY712" s="18" t="s">
        <v>137</v>
      </c>
      <c r="BE712" s="225">
        <f>IF(N712="základní",J712,0)</f>
        <v>0</v>
      </c>
      <c r="BF712" s="225">
        <f>IF(N712="snížená",J712,0)</f>
        <v>0</v>
      </c>
      <c r="BG712" s="225">
        <f>IF(N712="zákl. přenesená",J712,0)</f>
        <v>0</v>
      </c>
      <c r="BH712" s="225">
        <f>IF(N712="sníž. přenesená",J712,0)</f>
        <v>0</v>
      </c>
      <c r="BI712" s="225">
        <f>IF(N712="nulová",J712,0)</f>
        <v>0</v>
      </c>
      <c r="BJ712" s="18" t="s">
        <v>82</v>
      </c>
      <c r="BK712" s="225">
        <f>ROUND(I712*H712,2)</f>
        <v>0</v>
      </c>
      <c r="BL712" s="18" t="s">
        <v>189</v>
      </c>
      <c r="BM712" s="224" t="s">
        <v>2034</v>
      </c>
    </row>
    <row r="713" s="2" customFormat="1">
      <c r="A713" s="39"/>
      <c r="B713" s="40"/>
      <c r="C713" s="41"/>
      <c r="D713" s="268" t="s">
        <v>284</v>
      </c>
      <c r="E713" s="41"/>
      <c r="F713" s="269" t="s">
        <v>1700</v>
      </c>
      <c r="G713" s="41"/>
      <c r="H713" s="41"/>
      <c r="I713" s="228"/>
      <c r="J713" s="41"/>
      <c r="K713" s="41"/>
      <c r="L713" s="45"/>
      <c r="M713" s="291"/>
      <c r="N713" s="292"/>
      <c r="O713" s="233"/>
      <c r="P713" s="233"/>
      <c r="Q713" s="233"/>
      <c r="R713" s="233"/>
      <c r="S713" s="233"/>
      <c r="T713" s="293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18" t="s">
        <v>284</v>
      </c>
      <c r="AU713" s="18" t="s">
        <v>84</v>
      </c>
    </row>
    <row r="714" s="2" customFormat="1" ht="6.96" customHeight="1">
      <c r="A714" s="39"/>
      <c r="B714" s="60"/>
      <c r="C714" s="61"/>
      <c r="D714" s="61"/>
      <c r="E714" s="61"/>
      <c r="F714" s="61"/>
      <c r="G714" s="61"/>
      <c r="H714" s="61"/>
      <c r="I714" s="61"/>
      <c r="J714" s="61"/>
      <c r="K714" s="61"/>
      <c r="L714" s="45"/>
      <c r="M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</row>
  </sheetData>
  <sheetProtection sheet="1" autoFilter="0" formatColumns="0" formatRows="0" objects="1" scenarios="1" spinCount="100000" saltValue="A9fEuartMrmkTTY4JF9UHayQVXYTB8Qy6haOMR6ZWh64B2J3raYVvYazGvdrCus94g4tY/5oDoS2G79gWlgrmA==" hashValue="u9fxHNjvEDo6mq2+mwr5KHBp89pf5TnqCVqRrr/519yMxzoB+BZP1iS7mQ9e6H8Lhzg5AwlHS1dkp9KsPdWr2Q==" algorithmName="SHA-512" password="88D0"/>
  <autoFilter ref="C98:K71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5_02/342272225"/>
    <hyperlink ref="F112" r:id="rId2" display="https://podminky.urs.cz/item/CS_URS_2025_02/342291111"/>
    <hyperlink ref="F121" r:id="rId3" display="https://podminky.urs.cz/item/CS_URS_2025_02/342291121"/>
    <hyperlink ref="F131" r:id="rId4" display="https://podminky.urs.cz/item/CS_URS_2025_02/611325412"/>
    <hyperlink ref="F138" r:id="rId5" display="https://podminky.urs.cz/item/CS_URS_2025_02/612131121"/>
    <hyperlink ref="F143" r:id="rId6" display="https://podminky.urs.cz/item/CS_URS_2025_02/612142001"/>
    <hyperlink ref="F145" r:id="rId7" display="https://podminky.urs.cz/item/CS_URS_2025_02/612321131"/>
    <hyperlink ref="F147" r:id="rId8" display="https://podminky.urs.cz/item/CS_URS_2025_02/612325411"/>
    <hyperlink ref="F152" r:id="rId9" display="https://podminky.urs.cz/item/CS_URS_2025_02/619991005"/>
    <hyperlink ref="F192" r:id="rId10" display="https://podminky.urs.cz/item/CS_URS_2025_02/641941111"/>
    <hyperlink ref="F202" r:id="rId11" display="https://podminky.urs.cz/item/CS_URS_2025_02/949101111"/>
    <hyperlink ref="F216" r:id="rId12" display="https://podminky.urs.cz/item/CS_URS_2025_02/952901111"/>
    <hyperlink ref="F230" r:id="rId13" display="https://podminky.urs.cz/item/CS_URS_2025_02/977151121"/>
    <hyperlink ref="F241" r:id="rId14" display="https://podminky.urs.cz/item/CS_URS_2025_02/997013217"/>
    <hyperlink ref="F243" r:id="rId15" display="https://podminky.urs.cz/item/CS_URS_2025_02/997013501"/>
    <hyperlink ref="F245" r:id="rId16" display="https://podminky.urs.cz/item/CS_URS_2025_02/997013509"/>
    <hyperlink ref="F249" r:id="rId17" display="https://podminky.urs.cz/item/CS_URS_2025_02/997013609"/>
    <hyperlink ref="F253" r:id="rId18" display="https://podminky.urs.cz/item/CS_URS_2025_02/997013631"/>
    <hyperlink ref="F258" r:id="rId19" display="https://podminky.urs.cz/item/CS_URS_2025_02/997013814"/>
    <hyperlink ref="F264" r:id="rId20" display="https://podminky.urs.cz/item/CS_URS_2025_02/998018003"/>
    <hyperlink ref="F268" r:id="rId21" display="https://podminky.urs.cz/item/CS_URS_2025_02/713110813"/>
    <hyperlink ref="F288" r:id="rId22" display="https://podminky.urs.cz/item/CS_URS_2025_02/998727123"/>
    <hyperlink ref="F291" r:id="rId23" display="https://podminky.urs.cz/item/CS_URS_2025_02/762841821"/>
    <hyperlink ref="F298" r:id="rId24" display="https://podminky.urs.cz/item/CS_URS_2025_02/766421822"/>
    <hyperlink ref="F301" r:id="rId25" display="https://podminky.urs.cz/item/CS_URS_2025_02/763121415"/>
    <hyperlink ref="F311" r:id="rId26" display="https://podminky.urs.cz/item/CS_URS_2025_02/763131411"/>
    <hyperlink ref="F322" r:id="rId27" display="https://podminky.urs.cz/item/CS_URS_2025_02/763131441"/>
    <hyperlink ref="F334" r:id="rId28" display="https://podminky.urs.cz/item/CS_URS_2025_02/763131451"/>
    <hyperlink ref="F345" r:id="rId29" display="https://podminky.urs.cz/item/CS_URS_2025_02/763172353"/>
    <hyperlink ref="F352" r:id="rId30" display="https://podminky.urs.cz/item/CS_URS_2025_02/763172453"/>
    <hyperlink ref="F362" r:id="rId31" display="https://podminky.urs.cz/item/CS_URS_2025_02/763431011"/>
    <hyperlink ref="F381" r:id="rId32" display="https://podminky.urs.cz/item/CS_URS_2025_02/998763333"/>
    <hyperlink ref="F384" r:id="rId33" display="https://podminky.urs.cz/item/CS_URS_2025_02/767581802"/>
    <hyperlink ref="F412" r:id="rId34" display="https://podminky.urs.cz/item/CS_URS_2025_02/767582800"/>
    <hyperlink ref="F415" r:id="rId35" display="https://podminky.urs.cz/item/CS_URS_2025_02/783801201"/>
    <hyperlink ref="F442" r:id="rId36" display="https://podminky.urs.cz/item/CS_URS_2025_02/783813131"/>
    <hyperlink ref="F469" r:id="rId37" display="https://podminky.urs.cz/item/CS_URS_2025_02/783827421"/>
    <hyperlink ref="F497" r:id="rId38" display="https://podminky.urs.cz/item/CS_URS_2025_02/784121001"/>
    <hyperlink ref="F605" r:id="rId39" display="https://podminky.urs.cz/item/CS_URS_2025_02/784181101"/>
    <hyperlink ref="F713" r:id="rId40" display="https://podminky.urs.cz/item/CS_URS_2025_02/7842111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David Šidlák</dc:creator>
  <cp:lastModifiedBy>David Šidlák</cp:lastModifiedBy>
  <dcterms:created xsi:type="dcterms:W3CDTF">2025-12-10T11:19:40Z</dcterms:created>
  <dcterms:modified xsi:type="dcterms:W3CDTF">2025-12-10T11:19:49Z</dcterms:modified>
</cp:coreProperties>
</file>