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6/O-2026-2 Odvoz a likvidace nebezpečného a komunálního odpadu/Zadávací dokumentace O-2026-2/"/>
    </mc:Choice>
  </mc:AlternateContent>
  <xr:revisionPtr revIDLastSave="777" documentId="11_58E4DF4B3E170E55BFD9EDB2E0888F1FC4DB161C" xr6:coauthVersionLast="47" xr6:coauthVersionMax="47" xr10:uidLastSave="{BB465E39-57C5-4B18-AD3A-A1FA7F1212BC}"/>
  <bookViews>
    <workbookView xWindow="-103" yWindow="-103" windowWidth="33120" windowHeight="18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 s="1"/>
  <c r="I29" i="1"/>
  <c r="H29" i="1"/>
  <c r="I28" i="1"/>
  <c r="H28" i="1"/>
  <c r="H12" i="1"/>
  <c r="I12" i="1" s="1"/>
  <c r="H7" i="1"/>
  <c r="I7" i="1" s="1"/>
  <c r="H8" i="1"/>
  <c r="I8" i="1" s="1"/>
  <c r="H10" i="1"/>
  <c r="I10" i="1" s="1"/>
  <c r="H11" i="1"/>
  <c r="I11" i="1" s="1"/>
  <c r="H13" i="1"/>
  <c r="I13" i="1" s="1"/>
  <c r="H14" i="1"/>
  <c r="I14" i="1" s="1"/>
  <c r="H15" i="1"/>
  <c r="I15" i="1" s="1"/>
  <c r="H6" i="1"/>
  <c r="I6" i="1" s="1"/>
  <c r="I30" i="1" l="1"/>
  <c r="H5" i="1"/>
  <c r="I5" i="1" s="1"/>
  <c r="I31" i="1" l="1"/>
  <c r="I32" i="1" s="1"/>
  <c r="H16" i="1"/>
  <c r="H19" i="1" l="1"/>
  <c r="H36" i="1" s="1"/>
  <c r="H17" i="1"/>
  <c r="H18" i="1" s="1"/>
  <c r="H20" i="1" l="1"/>
  <c r="H21" i="1" s="1"/>
</calcChain>
</file>

<file path=xl/sharedStrings.xml><?xml version="1.0" encoding="utf-8"?>
<sst xmlns="http://schemas.openxmlformats.org/spreadsheetml/2006/main" count="74" uniqueCount="60">
  <si>
    <t>Druh odpadu</t>
  </si>
  <si>
    <t>Místo odvozu</t>
  </si>
  <si>
    <t>Četnost odvozu</t>
  </si>
  <si>
    <t>15 01 10</t>
  </si>
  <si>
    <t>15 01 11</t>
  </si>
  <si>
    <t>15 02 02</t>
  </si>
  <si>
    <t>18 01 03</t>
  </si>
  <si>
    <t>18 01 09</t>
  </si>
  <si>
    <t>Název/ druh odpadu</t>
  </si>
  <si>
    <t>Části těla a orgány včetně krevních vaků a krevních konzerv</t>
  </si>
  <si>
    <t>Kategorie odpadu</t>
  </si>
  <si>
    <t>N</t>
  </si>
  <si>
    <t>Předpokládaná cena celkem za 1 rok bez DPH</t>
  </si>
  <si>
    <t>DPH</t>
  </si>
  <si>
    <t>Předpokládaná cena celkem za 1 rok včetně DPH</t>
  </si>
  <si>
    <t>18 01 03 01</t>
  </si>
  <si>
    <t>18 01 03 02</t>
  </si>
  <si>
    <t xml:space="preserve">Každý druh odpadu má své specifické požadavky na manipulaci, skladování a likvidaci. </t>
  </si>
  <si>
    <t>Uvedené množství odpadu je pouze orientační a je stanoveno dle skutečnosti z předcházejícího období. Skutečné množství se bude odvíjet dle aktuálních požadavků zadavatele na odvoz a likvidaci.</t>
  </si>
  <si>
    <t>Předpokládaná cena celkem za 4 roky bez DPH</t>
  </si>
  <si>
    <t>Předpokládaná cena celkem za 4 roky včetně DPH</t>
  </si>
  <si>
    <t>08 01 11</t>
  </si>
  <si>
    <t>08 04 09</t>
  </si>
  <si>
    <t>Odpadní barvy a laky obsahující organická rozpouštědla nebo jiné nebezpečné látky</t>
  </si>
  <si>
    <t>Odpadní lepidla a těsnící materiály obsahující organická rozpouštědla nebo jiné nebezpečné látky</t>
  </si>
  <si>
    <t>Obaly obsahující zbytky nebezpečných látek nebo těmito látkami znečištěné</t>
  </si>
  <si>
    <t>Odpady, na jejichž sběr a odstraňování jsou kladeny zvláštní požadavky s ohledem na prevenci infekce (infekční odpady)</t>
  </si>
  <si>
    <t>Ostré předměty na jejichž sběr a odstraňování jsou kladeny zvláštní požadavky s ohledem na prevenci infekce</t>
  </si>
  <si>
    <t xml:space="preserve">18 01 06 </t>
  </si>
  <si>
    <t>Chemikálie, které jsou nebo obsahují nebezpečné látky</t>
  </si>
  <si>
    <t>18 01 08</t>
  </si>
  <si>
    <t>O</t>
  </si>
  <si>
    <t xml:space="preserve">Předpokládané množství v t/1 rok </t>
  </si>
  <si>
    <t>Vrchlického 59,                 586 01 Jihlava (shromaždiště odpadů)</t>
  </si>
  <si>
    <t>Počet kusů</t>
  </si>
  <si>
    <t>Cena za vývoz 1 kontejneru za 4 roky bez DPH (cena za kontejner x 104 týdnů)</t>
  </si>
  <si>
    <t>Cena za vývoz všech kontejnerů za 4 roky bez DPH (x počet kontejnerů)</t>
  </si>
  <si>
    <t>20 03 01</t>
  </si>
  <si>
    <t>Celková cena za vývoz 16 ks kontejnerů za 4 roky bez DPH</t>
  </si>
  <si>
    <t>Celková cena za vývoz 16 ks kontejnerů za 4 roky včetně DPH</t>
  </si>
  <si>
    <t>Celková nabídková cena za předmět plnění za 4 roky v Kč bez DPH</t>
  </si>
  <si>
    <t>Směsný komunální odpad - celkem 16 kontejnerů, objem 1100 l/kontejner</t>
  </si>
  <si>
    <t>3x týdně (pondělí, středa, pátek) v době do 8:00 hod.</t>
  </si>
  <si>
    <t>Název/ druh odpadu/ popis</t>
  </si>
  <si>
    <t>Frekvence vývozu (x týdně) v době do 8:00 hod.</t>
  </si>
  <si>
    <t>Nepoužitelná cytostatika</t>
  </si>
  <si>
    <t>Jiná nepoužitelná léčiva</t>
  </si>
  <si>
    <t>Kovové obaly obsahující nebezpečnou výplňovou hmotu - spreje</t>
  </si>
  <si>
    <t>Absorpční činidla, filtrační materiály, čisticí tkaniny a ochranné oděvy znečištěné nebezpečnými látkami</t>
  </si>
  <si>
    <t>Účastník doplní pouze žluté pole - Cenu za 1 tunu daného odpadu v Kč bez DPH</t>
  </si>
  <si>
    <t>Účastník doplní pouze žluté pole - Cena v Kč bez DPH za 1 vývoz</t>
  </si>
  <si>
    <t xml:space="preserve">V ceně za odvoz a likvidaci komunálního odpadu je zadavatelem požadováno také zapůjčení 16 ks kontejnerů objemu 1 100l/ks. </t>
  </si>
  <si>
    <t>Místo odvozu a den odvozu</t>
  </si>
  <si>
    <t xml:space="preserve">Kontejnery - diagnostický pavilon /středa, pátek/ (Vrchlického 59,                 586 01 Jihlava) </t>
  </si>
  <si>
    <t>Kontejnery - interní pavilon a stravovací provoz /pondělí, středa, pátek/ (Vrchlického 59,                 586 01 Jihlava)</t>
  </si>
  <si>
    <t>Cena za 1 tunu daného druhu odpadu bez DPH</t>
  </si>
  <si>
    <t>Cena celkem za uvedené předpokládané množství daného druhu odpadu za 1 rok bez DPH</t>
  </si>
  <si>
    <t>Cena celkem za uvedené předpokládané množství daného druhu odpadu za 1 rok vč. DPH</t>
  </si>
  <si>
    <t>Cena bez DPH za 1 vývoz</t>
  </si>
  <si>
    <t>Příloha č. 3 ZD (příloha č. 1 smlouvy) - Cenová nabídka a specifikace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</si>
</sst>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6B64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164" fontId="0" fillId="2" borderId="0" xfId="0" applyNumberFormat="1" applyFill="1"/>
    <xf numFmtId="0" fontId="0" fillId="0" borderId="0" xfId="0" applyAlignment="1">
      <alignment vertical="center"/>
    </xf>
    <xf numFmtId="0" fontId="0" fillId="4" borderId="4" xfId="0" applyFill="1" applyBorder="1"/>
    <xf numFmtId="164" fontId="0" fillId="0" borderId="18" xfId="0" applyNumberFormat="1" applyBorder="1" applyAlignment="1">
      <alignment horizontal="right" vertical="center"/>
    </xf>
    <xf numFmtId="0" fontId="0" fillId="4" borderId="5" xfId="0" applyFill="1" applyBorder="1"/>
    <xf numFmtId="164" fontId="0" fillId="0" borderId="10" xfId="0" applyNumberFormat="1" applyBorder="1" applyAlignment="1">
      <alignment horizontal="right" vertical="center"/>
    </xf>
    <xf numFmtId="0" fontId="0" fillId="0" borderId="1" xfId="0" applyBorder="1"/>
    <xf numFmtId="0" fontId="5" fillId="2" borderId="2" xfId="0" applyFont="1" applyFill="1" applyBorder="1"/>
    <xf numFmtId="165" fontId="0" fillId="0" borderId="2" xfId="0" applyNumberFormat="1" applyBorder="1" applyAlignment="1">
      <alignment horizontal="center"/>
    </xf>
    <xf numFmtId="164" fontId="0" fillId="2" borderId="4" xfId="0" applyNumberFormat="1" applyFill="1" applyBorder="1"/>
    <xf numFmtId="164" fontId="0" fillId="2" borderId="18" xfId="0" applyNumberFormat="1" applyFill="1" applyBorder="1"/>
    <xf numFmtId="0" fontId="0" fillId="0" borderId="3" xfId="0" applyBorder="1"/>
    <xf numFmtId="0" fontId="5" fillId="2" borderId="4" xfId="0" applyFont="1" applyFill="1" applyBorder="1"/>
    <xf numFmtId="165" fontId="0" fillId="0" borderId="4" xfId="0" applyNumberFormat="1" applyBorder="1" applyAlignment="1">
      <alignment horizontal="center"/>
    </xf>
    <xf numFmtId="0" fontId="0" fillId="0" borderId="6" xfId="0" applyBorder="1"/>
    <xf numFmtId="0" fontId="5" fillId="2" borderId="7" xfId="0" applyFont="1" applyFill="1" applyBorder="1"/>
    <xf numFmtId="165" fontId="0" fillId="0" borderId="7" xfId="0" applyNumberFormat="1" applyBorder="1" applyAlignment="1">
      <alignment horizontal="center" wrapText="1"/>
    </xf>
    <xf numFmtId="0" fontId="0" fillId="0" borderId="9" xfId="0" applyBorder="1"/>
    <xf numFmtId="0" fontId="5" fillId="2" borderId="17" xfId="0" applyFont="1" applyFill="1" applyBorder="1"/>
    <xf numFmtId="165" fontId="0" fillId="0" borderId="5" xfId="0" applyNumberFormat="1" applyBorder="1" applyAlignment="1">
      <alignment horizontal="center" wrapText="1"/>
    </xf>
    <xf numFmtId="164" fontId="0" fillId="2" borderId="5" xfId="0" applyNumberFormat="1" applyFill="1" applyBorder="1"/>
    <xf numFmtId="164" fontId="0" fillId="2" borderId="10" xfId="0" applyNumberFormat="1" applyFill="1" applyBorder="1"/>
    <xf numFmtId="0" fontId="0" fillId="0" borderId="16" xfId="0" applyBorder="1"/>
    <xf numFmtId="0" fontId="6" fillId="3" borderId="7" xfId="0" applyFont="1" applyFill="1" applyBorder="1" applyAlignment="1">
      <alignment horizontal="left"/>
    </xf>
    <xf numFmtId="164" fontId="0" fillId="2" borderId="19" xfId="0" applyNumberFormat="1" applyFill="1" applyBorder="1"/>
    <xf numFmtId="4" fontId="6" fillId="0" borderId="0" xfId="0" applyNumberFormat="1" applyFont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164" fontId="0" fillId="2" borderId="21" xfId="0" applyNumberFormat="1" applyFill="1" applyBorder="1"/>
    <xf numFmtId="0" fontId="6" fillId="0" borderId="0" xfId="0" applyFont="1" applyAlignment="1">
      <alignment horizontal="left"/>
    </xf>
    <xf numFmtId="0" fontId="0" fillId="0" borderId="17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right" vertical="center"/>
    </xf>
    <xf numFmtId="0" fontId="0" fillId="4" borderId="2" xfId="0" applyFill="1" applyBorder="1" applyAlignment="1">
      <alignment horizontal="left"/>
    </xf>
    <xf numFmtId="0" fontId="1" fillId="4" borderId="9" xfId="0" applyFont="1" applyFill="1" applyBorder="1" applyAlignment="1">
      <alignment vertical="center"/>
    </xf>
    <xf numFmtId="0" fontId="1" fillId="0" borderId="17" xfId="0" applyFont="1" applyBorder="1" applyAlignment="1">
      <alignment horizontal="left" wrapText="1"/>
    </xf>
    <xf numFmtId="164" fontId="7" fillId="5" borderId="29" xfId="0" applyNumberFormat="1" applyFont="1" applyFill="1" applyBorder="1"/>
    <xf numFmtId="164" fontId="1" fillId="5" borderId="19" xfId="0" applyNumberFormat="1" applyFont="1" applyFill="1" applyBorder="1"/>
    <xf numFmtId="164" fontId="1" fillId="5" borderId="8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64" fontId="0" fillId="2" borderId="7" xfId="0" applyNumberFormat="1" applyFill="1" applyBorder="1"/>
    <xf numFmtId="0" fontId="6" fillId="0" borderId="7" xfId="0" applyFont="1" applyBorder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right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165" fontId="1" fillId="3" borderId="32" xfId="0" applyNumberFormat="1" applyFont="1" applyFill="1" applyBorder="1" applyAlignment="1">
      <alignment horizontal="center" vertical="center" wrapText="1"/>
    </xf>
    <xf numFmtId="164" fontId="1" fillId="3" borderId="32" xfId="0" applyNumberFormat="1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0" xfId="0" applyBorder="1" applyAlignment="1">
      <alignment vertical="center"/>
    </xf>
    <xf numFmtId="0" fontId="7" fillId="5" borderId="27" xfId="0" applyFont="1" applyFill="1" applyBorder="1"/>
    <xf numFmtId="0" fontId="8" fillId="5" borderId="28" xfId="0" applyFont="1" applyFill="1" applyBorder="1"/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6" fillId="4" borderId="24" xfId="0" applyFont="1" applyFill="1" applyBorder="1"/>
    <xf numFmtId="0" fontId="6" fillId="4" borderId="25" xfId="0" applyFont="1" applyFill="1" applyBorder="1"/>
    <xf numFmtId="0" fontId="1" fillId="4" borderId="22" xfId="0" applyFont="1" applyFill="1" applyBorder="1" applyAlignment="1">
      <alignment vertical="center"/>
    </xf>
    <xf numFmtId="0" fontId="0" fillId="4" borderId="11" xfId="0" applyFill="1" applyBorder="1"/>
    <xf numFmtId="164" fontId="0" fillId="6" borderId="2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164" fontId="0" fillId="6" borderId="7" xfId="0" applyNumberFormat="1" applyFill="1" applyBorder="1" applyProtection="1">
      <protection locked="0"/>
    </xf>
    <xf numFmtId="164" fontId="0" fillId="6" borderId="5" xfId="0" applyNumberFormat="1" applyFill="1" applyBorder="1" applyProtection="1">
      <protection locked="0"/>
    </xf>
    <xf numFmtId="164" fontId="0" fillId="6" borderId="7" xfId="0" applyNumberFormat="1" applyFill="1" applyBorder="1" applyAlignment="1" applyProtection="1">
      <alignment horizontal="center" vertical="center"/>
      <protection locked="0"/>
    </xf>
    <xf numFmtId="164" fontId="0" fillId="6" borderId="17" xfId="0" applyNumberForma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26B64"/>
      <color rgb="FFF04E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12" workbookViewId="0">
      <selection activeCell="K10" sqref="K10"/>
    </sheetView>
  </sheetViews>
  <sheetFormatPr defaultRowHeight="14.6" x14ac:dyDescent="0.4"/>
  <cols>
    <col min="1" max="1" width="10.15234375" customWidth="1"/>
    <col min="2" max="2" width="13.53515625" style="1" customWidth="1"/>
    <col min="3" max="3" width="63" customWidth="1"/>
    <col min="4" max="4" width="23.23046875" customWidth="1"/>
    <col min="5" max="5" width="18.53515625" customWidth="1"/>
    <col min="6" max="6" width="17.23046875" customWidth="1"/>
    <col min="7" max="7" width="25.921875" customWidth="1"/>
    <col min="8" max="8" width="22.84375" customWidth="1"/>
    <col min="9" max="9" width="21" customWidth="1"/>
  </cols>
  <sheetData>
    <row r="1" spans="1:9" x14ac:dyDescent="0.4">
      <c r="A1" t="s">
        <v>59</v>
      </c>
    </row>
    <row r="2" spans="1:9" ht="9" customHeight="1" thickBot="1" x14ac:dyDescent="0.45"/>
    <row r="3" spans="1:9" x14ac:dyDescent="0.4">
      <c r="A3" s="79" t="s">
        <v>10</v>
      </c>
      <c r="B3" s="81" t="s">
        <v>0</v>
      </c>
      <c r="C3" s="81" t="s">
        <v>8</v>
      </c>
      <c r="D3" s="81" t="s">
        <v>1</v>
      </c>
      <c r="E3" s="81" t="s">
        <v>2</v>
      </c>
      <c r="F3" s="65" t="s">
        <v>32</v>
      </c>
      <c r="G3" s="65" t="s">
        <v>55</v>
      </c>
      <c r="H3" s="65" t="s">
        <v>56</v>
      </c>
      <c r="I3" s="63" t="s">
        <v>57</v>
      </c>
    </row>
    <row r="4" spans="1:9" ht="71.05" customHeight="1" thickBot="1" x14ac:dyDescent="0.45">
      <c r="A4" s="80"/>
      <c r="B4" s="82"/>
      <c r="C4" s="82"/>
      <c r="D4" s="82"/>
      <c r="E4" s="82"/>
      <c r="F4" s="66"/>
      <c r="G4" s="66"/>
      <c r="H4" s="66"/>
      <c r="I4" s="64"/>
    </row>
    <row r="5" spans="1:9" ht="29.15" x14ac:dyDescent="0.4">
      <c r="A5" s="9" t="s">
        <v>11</v>
      </c>
      <c r="B5" s="10" t="s">
        <v>21</v>
      </c>
      <c r="C5" s="45" t="s">
        <v>23</v>
      </c>
      <c r="D5" s="75" t="s">
        <v>33</v>
      </c>
      <c r="E5" s="78" t="s">
        <v>42</v>
      </c>
      <c r="F5" s="11">
        <v>1.2E-2</v>
      </c>
      <c r="G5" s="94"/>
      <c r="H5" s="49">
        <f>G5*F5</f>
        <v>0</v>
      </c>
      <c r="I5" s="27">
        <f>H5*1.21</f>
        <v>0</v>
      </c>
    </row>
    <row r="6" spans="1:9" ht="29.15" x14ac:dyDescent="0.4">
      <c r="A6" s="14" t="s">
        <v>11</v>
      </c>
      <c r="B6" s="15" t="s">
        <v>22</v>
      </c>
      <c r="C6" s="46" t="s">
        <v>24</v>
      </c>
      <c r="D6" s="76"/>
      <c r="E6" s="76"/>
      <c r="F6" s="16">
        <v>0.01</v>
      </c>
      <c r="G6" s="95"/>
      <c r="H6" s="12">
        <f>G6*F6</f>
        <v>0</v>
      </c>
      <c r="I6" s="13">
        <f t="shared" ref="I6:I15" si="0">H6*1.21</f>
        <v>0</v>
      </c>
    </row>
    <row r="7" spans="1:9" ht="29.15" x14ac:dyDescent="0.4">
      <c r="A7" s="14" t="s">
        <v>11</v>
      </c>
      <c r="B7" s="15" t="s">
        <v>3</v>
      </c>
      <c r="C7" s="47" t="s">
        <v>25</v>
      </c>
      <c r="D7" s="76"/>
      <c r="E7" s="76"/>
      <c r="F7" s="16">
        <v>1.365</v>
      </c>
      <c r="G7" s="95"/>
      <c r="H7" s="12">
        <f t="shared" ref="H7:H15" si="1">G7*F7</f>
        <v>0</v>
      </c>
      <c r="I7" s="13">
        <f t="shared" si="0"/>
        <v>0</v>
      </c>
    </row>
    <row r="8" spans="1:9" x14ac:dyDescent="0.4">
      <c r="A8" s="14" t="s">
        <v>11</v>
      </c>
      <c r="B8" s="15" t="s">
        <v>4</v>
      </c>
      <c r="C8" s="47" t="s">
        <v>47</v>
      </c>
      <c r="D8" s="76"/>
      <c r="E8" s="76"/>
      <c r="F8" s="16">
        <v>0.10299999999999999</v>
      </c>
      <c r="G8" s="95"/>
      <c r="H8" s="12">
        <f t="shared" si="1"/>
        <v>0</v>
      </c>
      <c r="I8" s="13">
        <f t="shared" si="0"/>
        <v>0</v>
      </c>
    </row>
    <row r="9" spans="1:9" ht="29.15" x14ac:dyDescent="0.4">
      <c r="A9" s="14" t="s">
        <v>11</v>
      </c>
      <c r="B9" s="15" t="s">
        <v>5</v>
      </c>
      <c r="C9" s="47" t="s">
        <v>48</v>
      </c>
      <c r="D9" s="76"/>
      <c r="E9" s="76"/>
      <c r="F9" s="16">
        <v>1.4999999999999999E-2</v>
      </c>
      <c r="G9" s="95"/>
      <c r="H9" s="12">
        <f t="shared" si="1"/>
        <v>0</v>
      </c>
      <c r="I9" s="13">
        <f t="shared" si="0"/>
        <v>0</v>
      </c>
    </row>
    <row r="10" spans="1:9" ht="29.15" x14ac:dyDescent="0.4">
      <c r="A10" s="14" t="s">
        <v>11</v>
      </c>
      <c r="B10" s="15" t="s">
        <v>6</v>
      </c>
      <c r="C10" s="47" t="s">
        <v>26</v>
      </c>
      <c r="D10" s="76"/>
      <c r="E10" s="76"/>
      <c r="F10" s="16">
        <v>434</v>
      </c>
      <c r="G10" s="95"/>
      <c r="H10" s="12">
        <f t="shared" si="1"/>
        <v>0</v>
      </c>
      <c r="I10" s="13">
        <f t="shared" si="0"/>
        <v>0</v>
      </c>
    </row>
    <row r="11" spans="1:9" ht="29.15" x14ac:dyDescent="0.4">
      <c r="A11" s="14" t="s">
        <v>11</v>
      </c>
      <c r="B11" s="15" t="s">
        <v>15</v>
      </c>
      <c r="C11" s="47" t="s">
        <v>27</v>
      </c>
      <c r="D11" s="76"/>
      <c r="E11" s="76"/>
      <c r="F11" s="16">
        <v>14.095000000000001</v>
      </c>
      <c r="G11" s="95"/>
      <c r="H11" s="12">
        <f t="shared" si="1"/>
        <v>0</v>
      </c>
      <c r="I11" s="13">
        <f t="shared" si="0"/>
        <v>0</v>
      </c>
    </row>
    <row r="12" spans="1:9" x14ac:dyDescent="0.4">
      <c r="A12" s="14" t="s">
        <v>11</v>
      </c>
      <c r="B12" s="15" t="s">
        <v>16</v>
      </c>
      <c r="C12" s="47" t="s">
        <v>9</v>
      </c>
      <c r="D12" s="76"/>
      <c r="E12" s="76"/>
      <c r="F12" s="16">
        <v>2.9449999999999998</v>
      </c>
      <c r="G12" s="95"/>
      <c r="H12" s="12">
        <f t="shared" si="1"/>
        <v>0</v>
      </c>
      <c r="I12" s="13">
        <f t="shared" si="0"/>
        <v>0</v>
      </c>
    </row>
    <row r="13" spans="1:9" x14ac:dyDescent="0.4">
      <c r="A13" s="14" t="s">
        <v>11</v>
      </c>
      <c r="B13" s="15" t="s">
        <v>28</v>
      </c>
      <c r="C13" s="47" t="s">
        <v>29</v>
      </c>
      <c r="D13" s="76"/>
      <c r="E13" s="76"/>
      <c r="F13" s="16">
        <v>1.5549999999999999</v>
      </c>
      <c r="G13" s="95"/>
      <c r="H13" s="12">
        <f t="shared" si="1"/>
        <v>0</v>
      </c>
      <c r="I13" s="13">
        <f t="shared" si="0"/>
        <v>0</v>
      </c>
    </row>
    <row r="14" spans="1:9" x14ac:dyDescent="0.4">
      <c r="A14" s="17" t="s">
        <v>11</v>
      </c>
      <c r="B14" s="18" t="s">
        <v>30</v>
      </c>
      <c r="C14" s="47" t="s">
        <v>45</v>
      </c>
      <c r="D14" s="76"/>
      <c r="E14" s="76"/>
      <c r="F14" s="19">
        <v>1.0549999999999999</v>
      </c>
      <c r="G14" s="96"/>
      <c r="H14" s="12">
        <f t="shared" si="1"/>
        <v>0</v>
      </c>
      <c r="I14" s="13">
        <f t="shared" si="0"/>
        <v>0</v>
      </c>
    </row>
    <row r="15" spans="1:9" ht="15" thickBot="1" x14ac:dyDescent="0.45">
      <c r="A15" s="20" t="s">
        <v>11</v>
      </c>
      <c r="B15" s="21" t="s">
        <v>7</v>
      </c>
      <c r="C15" s="48" t="s">
        <v>46</v>
      </c>
      <c r="D15" s="77"/>
      <c r="E15" s="77"/>
      <c r="F15" s="22">
        <v>4.4999999999999998E-2</v>
      </c>
      <c r="G15" s="97"/>
      <c r="H15" s="23">
        <f t="shared" si="1"/>
        <v>0</v>
      </c>
      <c r="I15" s="24">
        <f t="shared" si="0"/>
        <v>0</v>
      </c>
    </row>
    <row r="16" spans="1:9" x14ac:dyDescent="0.4">
      <c r="A16" s="25"/>
      <c r="B16" s="69" t="s">
        <v>12</v>
      </c>
      <c r="C16" s="70"/>
      <c r="D16" s="26"/>
      <c r="E16" s="26"/>
      <c r="F16" s="26"/>
      <c r="G16" s="26"/>
      <c r="H16" s="27">
        <f>SUM(H5:H15)</f>
        <v>0</v>
      </c>
      <c r="I16" s="28"/>
    </row>
    <row r="17" spans="1:9" x14ac:dyDescent="0.4">
      <c r="A17" s="25"/>
      <c r="B17" s="71" t="s">
        <v>13</v>
      </c>
      <c r="C17" s="72"/>
      <c r="D17" s="29"/>
      <c r="E17" s="29"/>
      <c r="F17" s="29"/>
      <c r="G17" s="29"/>
      <c r="H17" s="27">
        <f>H16*0.21</f>
        <v>0</v>
      </c>
    </row>
    <row r="18" spans="1:9" x14ac:dyDescent="0.4">
      <c r="A18" s="25"/>
      <c r="B18" s="71" t="s">
        <v>14</v>
      </c>
      <c r="C18" s="72"/>
      <c r="D18" s="29"/>
      <c r="E18" s="29"/>
      <c r="F18" s="29"/>
      <c r="G18" s="29"/>
      <c r="H18" s="27">
        <f>H16+H17</f>
        <v>0</v>
      </c>
    </row>
    <row r="19" spans="1:9" x14ac:dyDescent="0.4">
      <c r="A19" s="25"/>
      <c r="B19" s="73" t="s">
        <v>19</v>
      </c>
      <c r="C19" s="74"/>
      <c r="D19" s="30"/>
      <c r="E19" s="30"/>
      <c r="F19" s="30"/>
      <c r="G19" s="30"/>
      <c r="H19" s="41">
        <f>H16*4</f>
        <v>0</v>
      </c>
      <c r="I19" s="28"/>
    </row>
    <row r="20" spans="1:9" x14ac:dyDescent="0.4">
      <c r="A20" s="25"/>
      <c r="B20" s="73" t="s">
        <v>13</v>
      </c>
      <c r="C20" s="74"/>
      <c r="D20" s="30"/>
      <c r="E20" s="30"/>
      <c r="F20" s="30"/>
      <c r="G20" s="30"/>
      <c r="H20" s="27">
        <f>H19*0.21</f>
        <v>0</v>
      </c>
    </row>
    <row r="21" spans="1:9" ht="15" thickBot="1" x14ac:dyDescent="0.45">
      <c r="B21" s="67" t="s">
        <v>20</v>
      </c>
      <c r="C21" s="68"/>
      <c r="D21" s="31"/>
      <c r="E21" s="31"/>
      <c r="F21" s="31"/>
      <c r="G21" s="31"/>
      <c r="H21" s="32">
        <f>H19+H20</f>
        <v>0</v>
      </c>
    </row>
    <row r="22" spans="1:9" x14ac:dyDescent="0.4">
      <c r="B22" s="33"/>
      <c r="C22" s="33"/>
      <c r="D22" s="33"/>
      <c r="E22" s="33"/>
      <c r="F22" s="33"/>
      <c r="G22" s="33"/>
      <c r="H22" s="3"/>
    </row>
    <row r="23" spans="1:9" x14ac:dyDescent="0.4">
      <c r="B23" s="4" t="s">
        <v>17</v>
      </c>
      <c r="F23" s="33"/>
      <c r="G23" s="33"/>
      <c r="H23" s="3"/>
    </row>
    <row r="24" spans="1:9" x14ac:dyDescent="0.4">
      <c r="B24" s="4" t="s">
        <v>18</v>
      </c>
      <c r="F24" s="33"/>
      <c r="G24" s="33"/>
      <c r="H24" s="3"/>
    </row>
    <row r="25" spans="1:9" x14ac:dyDescent="0.4">
      <c r="B25" s="61" t="s">
        <v>49</v>
      </c>
      <c r="C25" s="61"/>
      <c r="D25" s="61"/>
      <c r="E25" s="61"/>
    </row>
    <row r="26" spans="1:9" ht="15" thickBot="1" x14ac:dyDescent="0.45">
      <c r="B26" s="61"/>
      <c r="C26" s="61"/>
      <c r="D26" s="61"/>
      <c r="E26" s="61"/>
    </row>
    <row r="27" spans="1:9" ht="80.05" customHeight="1" thickBot="1" x14ac:dyDescent="0.45">
      <c r="A27" s="55" t="s">
        <v>10</v>
      </c>
      <c r="B27" s="56" t="s">
        <v>0</v>
      </c>
      <c r="C27" s="56" t="s">
        <v>43</v>
      </c>
      <c r="D27" s="57" t="s">
        <v>52</v>
      </c>
      <c r="E27" s="58" t="s">
        <v>34</v>
      </c>
      <c r="F27" s="59" t="s">
        <v>44</v>
      </c>
      <c r="G27" s="59" t="s">
        <v>58</v>
      </c>
      <c r="H27" s="59" t="s">
        <v>35</v>
      </c>
      <c r="I27" s="60" t="s">
        <v>36</v>
      </c>
    </row>
    <row r="28" spans="1:9" ht="58.3" x14ac:dyDescent="0.4">
      <c r="A28" s="83" t="s">
        <v>31</v>
      </c>
      <c r="B28" s="89" t="s">
        <v>37</v>
      </c>
      <c r="C28" s="88" t="s">
        <v>41</v>
      </c>
      <c r="D28" s="50" t="s">
        <v>53</v>
      </c>
      <c r="E28" s="51">
        <v>1</v>
      </c>
      <c r="F28" s="52">
        <v>2</v>
      </c>
      <c r="G28" s="98"/>
      <c r="H28" s="53">
        <f>1*F28*G28*104</f>
        <v>0</v>
      </c>
      <c r="I28" s="54">
        <f>E28*F28*G28*104</f>
        <v>0</v>
      </c>
    </row>
    <row r="29" spans="1:9" ht="73.5" customHeight="1" thickBot="1" x14ac:dyDescent="0.45">
      <c r="A29" s="84"/>
      <c r="B29" s="89"/>
      <c r="C29" s="88"/>
      <c r="D29" s="39" t="s">
        <v>54</v>
      </c>
      <c r="E29" s="34">
        <v>15</v>
      </c>
      <c r="F29" s="34">
        <v>3</v>
      </c>
      <c r="G29" s="99"/>
      <c r="H29" s="35">
        <f>1*F29*G29*104</f>
        <v>0</v>
      </c>
      <c r="I29" s="36">
        <f>E29*F29*G29*104</f>
        <v>0</v>
      </c>
    </row>
    <row r="30" spans="1:9" x14ac:dyDescent="0.4">
      <c r="B30" s="90" t="s">
        <v>38</v>
      </c>
      <c r="C30" s="91"/>
      <c r="D30" s="37"/>
      <c r="E30" s="37"/>
      <c r="F30" s="37"/>
      <c r="G30" s="37"/>
      <c r="H30" s="37"/>
      <c r="I30" s="42">
        <f>I28+I29</f>
        <v>0</v>
      </c>
    </row>
    <row r="31" spans="1:9" x14ac:dyDescent="0.4">
      <c r="B31" s="92" t="s">
        <v>13</v>
      </c>
      <c r="C31" s="93"/>
      <c r="D31" s="5"/>
      <c r="E31" s="5"/>
      <c r="F31" s="5"/>
      <c r="G31" s="5"/>
      <c r="H31" s="5"/>
      <c r="I31" s="6">
        <f>I30*0.21</f>
        <v>0</v>
      </c>
    </row>
    <row r="32" spans="1:9" ht="15" thickBot="1" x14ac:dyDescent="0.45">
      <c r="B32" s="38" t="s">
        <v>39</v>
      </c>
      <c r="C32" s="7"/>
      <c r="D32" s="7"/>
      <c r="E32" s="7"/>
      <c r="F32" s="7"/>
      <c r="G32" s="7"/>
      <c r="H32" s="7"/>
      <c r="I32" s="8">
        <f>I30+I31</f>
        <v>0</v>
      </c>
    </row>
    <row r="33" spans="2:9" x14ac:dyDescent="0.4">
      <c r="B33" s="44"/>
      <c r="I33" s="43"/>
    </row>
    <row r="34" spans="2:9" x14ac:dyDescent="0.4">
      <c r="B34" s="4" t="s">
        <v>51</v>
      </c>
      <c r="I34" s="43"/>
    </row>
    <row r="35" spans="2:9" ht="15" thickBot="1" x14ac:dyDescent="0.45">
      <c r="B35" s="62" t="s">
        <v>50</v>
      </c>
      <c r="C35" s="62"/>
      <c r="D35" s="62"/>
      <c r="E35" s="62"/>
      <c r="F35" s="62"/>
    </row>
    <row r="36" spans="2:9" ht="16.75" thickTop="1" thickBot="1" x14ac:dyDescent="0.5">
      <c r="E36" s="85" t="s">
        <v>40</v>
      </c>
      <c r="F36" s="86"/>
      <c r="G36" s="86"/>
      <c r="H36" s="40">
        <f>H19+I30</f>
        <v>0</v>
      </c>
    </row>
    <row r="37" spans="2:9" ht="15" thickTop="1" x14ac:dyDescent="0.4"/>
    <row r="46" spans="2:9" x14ac:dyDescent="0.4">
      <c r="B46" s="2"/>
    </row>
    <row r="47" spans="2:9" x14ac:dyDescent="0.4">
      <c r="B47" s="2"/>
    </row>
    <row r="48" spans="2:9" x14ac:dyDescent="0.4">
      <c r="B48" s="2"/>
    </row>
    <row r="49" spans="2:5" x14ac:dyDescent="0.4">
      <c r="B49" s="87"/>
      <c r="C49" s="87"/>
      <c r="D49" s="87"/>
      <c r="E49" s="87"/>
    </row>
  </sheetData>
  <sheetProtection sheet="1" objects="1" scenarios="1"/>
  <mergeCells count="27">
    <mergeCell ref="A28:A29"/>
    <mergeCell ref="E36:G36"/>
    <mergeCell ref="B49:E49"/>
    <mergeCell ref="C28:C29"/>
    <mergeCell ref="B28:B29"/>
    <mergeCell ref="B30:C30"/>
    <mergeCell ref="B31:C31"/>
    <mergeCell ref="A3:A4"/>
    <mergeCell ref="B3:B4"/>
    <mergeCell ref="D3:D4"/>
    <mergeCell ref="E3:E4"/>
    <mergeCell ref="C3:C4"/>
    <mergeCell ref="B26:E26"/>
    <mergeCell ref="B25:E25"/>
    <mergeCell ref="B35:F35"/>
    <mergeCell ref="I3:I4"/>
    <mergeCell ref="F3:F4"/>
    <mergeCell ref="H3:H4"/>
    <mergeCell ref="G3:G4"/>
    <mergeCell ref="B21:C21"/>
    <mergeCell ref="B16:C16"/>
    <mergeCell ref="B17:C17"/>
    <mergeCell ref="B18:C18"/>
    <mergeCell ref="B19:C19"/>
    <mergeCell ref="B20:C20"/>
    <mergeCell ref="D5:D15"/>
    <mergeCell ref="E5:E15"/>
  </mergeCells>
  <phoneticPr fontId="4" type="noConversion"/>
  <pageMargins left="0.31496062992125984" right="0.31496062992125984" top="0.39370078740157483" bottom="0.39370078740157483" header="0.31496062992125984" footer="0.31496062992125984"/>
  <pageSetup paperSize="8" scale="95" fitToHeight="0" orientation="landscape" r:id="rId1"/>
  <headerFooter>
    <oddHeader>&amp;RVZ ev. č. VZ1/2025 Příloha č.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9f9c55e90ffccdc32dfa2e26db5ae9a3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7fa6a4dfe82243abdc8fb9f2e6ed07e6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484F3098-7709-475E-91C4-2B451840B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C4AE75-3A9E-46D8-982E-4D0904ABC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09CC9-E207-4566-A4B7-733F558EC784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Trnková Monika, Bc.</dc:creator>
  <cp:lastModifiedBy>Novotná Kateřina,Ing.</cp:lastModifiedBy>
  <cp:lastPrinted>2025-08-07T09:12:28Z</cp:lastPrinted>
  <dcterms:created xsi:type="dcterms:W3CDTF">2025-02-03T13:25:23Z</dcterms:created>
  <dcterms:modified xsi:type="dcterms:W3CDTF">2026-03-24T10:39:43Z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