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411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4525"/>
</workbook>
</file>

<file path=xl/calcChain.xml><?xml version="1.0" encoding="utf-8"?>
<calcChain xmlns="http://schemas.openxmlformats.org/spreadsheetml/2006/main">
  <c r="BE90" i="3" l="1"/>
  <c r="BD90" i="3"/>
  <c r="BB90" i="3"/>
  <c r="BA90" i="3"/>
  <c r="G90" i="3"/>
  <c r="BC90" i="3" s="1"/>
  <c r="BE89" i="3"/>
  <c r="BC89" i="3"/>
  <c r="BB89" i="3"/>
  <c r="BA89" i="3"/>
  <c r="G89" i="3"/>
  <c r="BD89" i="3" s="1"/>
  <c r="BE88" i="3"/>
  <c r="BC88" i="3"/>
  <c r="BB88" i="3"/>
  <c r="BB91" i="3" s="1"/>
  <c r="F15" i="2" s="1"/>
  <c r="BA88" i="3"/>
  <c r="G88" i="3"/>
  <c r="BD88" i="3" s="1"/>
  <c r="B15" i="2"/>
  <c r="A15" i="2"/>
  <c r="BE91" i="3"/>
  <c r="I15" i="2" s="1"/>
  <c r="BA91" i="3"/>
  <c r="E15" i="2" s="1"/>
  <c r="C91" i="3"/>
  <c r="BE85" i="3"/>
  <c r="BE86" i="3" s="1"/>
  <c r="I14" i="2" s="1"/>
  <c r="BD85" i="3"/>
  <c r="BC85" i="3"/>
  <c r="BC86" i="3" s="1"/>
  <c r="G14" i="2" s="1"/>
  <c r="BB85" i="3"/>
  <c r="BB86" i="3" s="1"/>
  <c r="F14" i="2" s="1"/>
  <c r="BA85" i="3"/>
  <c r="BA86" i="3" s="1"/>
  <c r="E14" i="2" s="1"/>
  <c r="G85" i="3"/>
  <c r="B14" i="2"/>
  <c r="A14" i="2"/>
  <c r="BD86" i="3"/>
  <c r="H14" i="2" s="1"/>
  <c r="G86" i="3"/>
  <c r="C86" i="3"/>
  <c r="BE82" i="3"/>
  <c r="BD82" i="3"/>
  <c r="BC82" i="3"/>
  <c r="BB82" i="3"/>
  <c r="BA82" i="3"/>
  <c r="G82" i="3"/>
  <c r="BE81" i="3"/>
  <c r="BD81" i="3"/>
  <c r="BC81" i="3"/>
  <c r="BB81" i="3"/>
  <c r="G81" i="3"/>
  <c r="BA81" i="3" s="1"/>
  <c r="BE80" i="3"/>
  <c r="BD80" i="3"/>
  <c r="BC80" i="3"/>
  <c r="BB80" i="3"/>
  <c r="BA80" i="3"/>
  <c r="G80" i="3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E74" i="3"/>
  <c r="BD74" i="3"/>
  <c r="BC74" i="3"/>
  <c r="BB74" i="3"/>
  <c r="BA74" i="3"/>
  <c r="G74" i="3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E83" i="3" s="1"/>
  <c r="I13" i="2" s="1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13" i="2"/>
  <c r="A13" i="2"/>
  <c r="C83" i="3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12" i="2"/>
  <c r="A12" i="2"/>
  <c r="C67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BA54" i="3"/>
  <c r="G54" i="3"/>
  <c r="BE53" i="3"/>
  <c r="BD53" i="3"/>
  <c r="BC53" i="3"/>
  <c r="BB53" i="3"/>
  <c r="G53" i="3"/>
  <c r="BA53" i="3" s="1"/>
  <c r="BE52" i="3"/>
  <c r="BD52" i="3"/>
  <c r="BC52" i="3"/>
  <c r="BB52" i="3"/>
  <c r="BA52" i="3"/>
  <c r="G52" i="3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BA46" i="3"/>
  <c r="G46" i="3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11" i="2"/>
  <c r="A11" i="2"/>
  <c r="C61" i="3"/>
  <c r="BE37" i="3"/>
  <c r="BD37" i="3"/>
  <c r="BC37" i="3"/>
  <c r="BB37" i="3"/>
  <c r="BA37" i="3"/>
  <c r="G37" i="3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E38" i="3" s="1"/>
  <c r="I10" i="2" s="1"/>
  <c r="BD34" i="3"/>
  <c r="BC34" i="3"/>
  <c r="BB34" i="3"/>
  <c r="G34" i="3"/>
  <c r="B10" i="2"/>
  <c r="A10" i="2"/>
  <c r="C38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9" i="2"/>
  <c r="A9" i="2"/>
  <c r="C32" i="3"/>
  <c r="BE25" i="3"/>
  <c r="BE26" i="3" s="1"/>
  <c r="I8" i="2" s="1"/>
  <c r="BD25" i="3"/>
  <c r="BD26" i="3" s="1"/>
  <c r="H8" i="2" s="1"/>
  <c r="BC25" i="3"/>
  <c r="BC26" i="3" s="1"/>
  <c r="G8" i="2" s="1"/>
  <c r="BB25" i="3"/>
  <c r="BB26" i="3" s="1"/>
  <c r="F8" i="2" s="1"/>
  <c r="BA25" i="3"/>
  <c r="BA26" i="3" s="1"/>
  <c r="E8" i="2" s="1"/>
  <c r="G25" i="3"/>
  <c r="G26" i="3" s="1"/>
  <c r="B8" i="2"/>
  <c r="A8" i="2"/>
  <c r="C26" i="3"/>
  <c r="BE22" i="3"/>
  <c r="BD22" i="3"/>
  <c r="BC22" i="3"/>
  <c r="BB22" i="3"/>
  <c r="BA22" i="3"/>
  <c r="G22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BA16" i="3"/>
  <c r="G16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BA8" i="3"/>
  <c r="G8" i="3"/>
  <c r="B7" i="2"/>
  <c r="A7" i="2"/>
  <c r="C23" i="3"/>
  <c r="C4" i="3"/>
  <c r="F3" i="3"/>
  <c r="C3" i="3"/>
  <c r="H22" i="2"/>
  <c r="G21" i="2"/>
  <c r="I21" i="2" s="1"/>
  <c r="C2" i="2"/>
  <c r="C1" i="2"/>
  <c r="F31" i="1"/>
  <c r="G8" i="1"/>
  <c r="BB38" i="3" l="1"/>
  <c r="F10" i="2" s="1"/>
  <c r="BC32" i="3"/>
  <c r="G9" i="2" s="1"/>
  <c r="BB32" i="3"/>
  <c r="F9" i="2" s="1"/>
  <c r="BC61" i="3"/>
  <c r="G11" i="2" s="1"/>
  <c r="BB23" i="3"/>
  <c r="F7" i="2" s="1"/>
  <c r="BC67" i="3"/>
  <c r="G12" i="2" s="1"/>
  <c r="BC91" i="3"/>
  <c r="G15" i="2" s="1"/>
  <c r="G32" i="3"/>
  <c r="G61" i="3"/>
  <c r="BD61" i="3"/>
  <c r="H11" i="2" s="1"/>
  <c r="G67" i="3"/>
  <c r="BD67" i="3"/>
  <c r="H12" i="2" s="1"/>
  <c r="BC83" i="3"/>
  <c r="G13" i="2" s="1"/>
  <c r="BD91" i="3"/>
  <c r="H15" i="2" s="1"/>
  <c r="BD32" i="3"/>
  <c r="H9" i="2" s="1"/>
  <c r="BC38" i="3"/>
  <c r="G10" i="2" s="1"/>
  <c r="G23" i="3"/>
  <c r="BD23" i="3"/>
  <c r="H7" i="2" s="1"/>
  <c r="BC23" i="3"/>
  <c r="G7" i="2" s="1"/>
  <c r="BA28" i="3"/>
  <c r="BA32" i="3" s="1"/>
  <c r="E9" i="2" s="1"/>
  <c r="BE32" i="3"/>
  <c r="I9" i="2" s="1"/>
  <c r="BD38" i="3"/>
  <c r="H10" i="2" s="1"/>
  <c r="BA40" i="3"/>
  <c r="BA61" i="3" s="1"/>
  <c r="E11" i="2" s="1"/>
  <c r="BE61" i="3"/>
  <c r="I11" i="2" s="1"/>
  <c r="BA63" i="3"/>
  <c r="BA67" i="3" s="1"/>
  <c r="E12" i="2" s="1"/>
  <c r="BE67" i="3"/>
  <c r="I12" i="2" s="1"/>
  <c r="BD83" i="3"/>
  <c r="H13" i="2" s="1"/>
  <c r="BB83" i="3"/>
  <c r="F13" i="2" s="1"/>
  <c r="G91" i="3"/>
  <c r="BE23" i="3"/>
  <c r="I7" i="2" s="1"/>
  <c r="G38" i="3"/>
  <c r="BB61" i="3"/>
  <c r="F11" i="2" s="1"/>
  <c r="F16" i="2" s="1"/>
  <c r="C17" i="1" s="1"/>
  <c r="BB67" i="3"/>
  <c r="F12" i="2" s="1"/>
  <c r="G83" i="3"/>
  <c r="BA23" i="3"/>
  <c r="E7" i="2" s="1"/>
  <c r="BA34" i="3"/>
  <c r="BA38" i="3" s="1"/>
  <c r="E10" i="2" s="1"/>
  <c r="BA69" i="3"/>
  <c r="BA83" i="3" s="1"/>
  <c r="E13" i="2" s="1"/>
  <c r="G16" i="2" l="1"/>
  <c r="C14" i="1" s="1"/>
  <c r="I16" i="2"/>
  <c r="C20" i="1" s="1"/>
  <c r="H16" i="2"/>
  <c r="C15" i="1" s="1"/>
  <c r="E16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<sst xmlns="http://schemas.openxmlformats.org/spreadsheetml/2006/main" count="333" uniqueCount="215">
  <si>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</si>
  <si>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</si>
  <si>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</si>
  <si>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</si>
  <si>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</si>
  <si>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</si>
  <si>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</si>
  <si>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</si>
  <si>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</si>
  <si>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</si>
  <si>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</si>
  <si>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</si>
  <si>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</si>
  <si>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</si>
  <si>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</si>
  <si>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</si>
  <si>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</si>
  <si>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</si>
  <si>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</si>
  <si>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</si>
  <si>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</si>
  <si>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</si>
  <si>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</si>
  <si>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</si>
  <si>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</si>
  <si>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</si>
  <si>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</si>
  <si>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</si>
  <si>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</si>
  <si>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</si>
  <si>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</si>
  <si>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</si>
  <si>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</si>
  <si>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</si>
  <si>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</si>
  <si>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</si>
  <si>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</si>
  <si>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</si>
  <si>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</si>
  <si>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</si>
  <si>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</si>
  <si>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</si>
  <si>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</si>
  <si>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</si>
  <si>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</si>
  <si>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</si>
  <si>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</si>
  <si>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</si>
  <si>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</si>
  <si>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</si>
  <si>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</si>
  <si>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</si>
  <si>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</si>
  <si>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</si>
  <si>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</si>
  <si>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</si>
  <si>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</si>
  <si>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</si>
  <si>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</si>
  <si>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</si>
  <si>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</si>
  <si>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</si>
  <si>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</si>
  <si>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</si>
  <si>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</si>
  <si>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</si>
  <si>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</si>
  <si>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</si>
  <si>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</si>
  <si>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175 20-0022.RAB</t>
  </si>
  <si>
    <t>Obsyp objektu štěrkopískem dovoz štěrkopísku ze vzdálenosti 5 km odlučovač</t>
  </si>
  <si>
    <t>m3</t>
  </si>
  <si>
    <t>171 15-1101.R00</t>
  </si>
  <si>
    <t xml:space="preserve">Hutnění boků násypů 2x </t>
  </si>
  <si>
    <t>m2</t>
  </si>
  <si>
    <t>132 20-1210.R00</t>
  </si>
  <si>
    <t>Hloubení rýh š.do 200 cm hor.3 do 50 m3,STROJNĚ odvodnovací žlab</t>
  </si>
  <si>
    <t>Hloubení rýh š.do 200 cm hor.3 do 50 m3,STROJNĚ lapák splavenin</t>
  </si>
  <si>
    <t>175 10-1201.R00</t>
  </si>
  <si>
    <t>Obsyp objektu bez prohození sypaniny odvodnovací žlab</t>
  </si>
  <si>
    <t>Obsyp objektu bez prohození sypaniny šachta S1,S2, S3, lapák splavenin, odvod. šachta</t>
  </si>
  <si>
    <t>132 20-1219.R00</t>
  </si>
  <si>
    <t xml:space="preserve">Příplatek za lepivost - hloubení rýh 200cm v hor.3 </t>
  </si>
  <si>
    <t>161 10-1102.R00</t>
  </si>
  <si>
    <t xml:space="preserve">Svislé přemístění výkopku z hor.1-4 do 4,0 m </t>
  </si>
  <si>
    <t>162 20-1102.R00</t>
  </si>
  <si>
    <t xml:space="preserve">Vodorovné přemístění výkopku z hor.1-4 do 50 m </t>
  </si>
  <si>
    <t>162 30-1101.R00</t>
  </si>
  <si>
    <t xml:space="preserve">Vodorovné přemístění výkopku z hor.1-4 do 500 m </t>
  </si>
  <si>
    <t>162 30-1102.R00</t>
  </si>
  <si>
    <t xml:space="preserve">Vodorovné přemístění výkopku z hor.1-4 do 1000 m </t>
  </si>
  <si>
    <t>162 70-1105.R00</t>
  </si>
  <si>
    <t xml:space="preserve">Vodorovné přemístění výkopku z hor.1-4 do 10000 m </t>
  </si>
  <si>
    <t>199 00-0002.R00</t>
  </si>
  <si>
    <t xml:space="preserve">Poplatek za skládku horniny 1- 4 </t>
  </si>
  <si>
    <t>175 10-1209.R00</t>
  </si>
  <si>
    <t xml:space="preserve">Příplatek za prohození sypaniny pro obsyp objektu </t>
  </si>
  <si>
    <t>2</t>
  </si>
  <si>
    <t>Základy,zvláštní zakládání</t>
  </si>
  <si>
    <t>215 90-1101.R00</t>
  </si>
  <si>
    <t xml:space="preserve">Zhutnění podloží z hornin nesoudržných do 92% PS </t>
  </si>
  <si>
    <t>3</t>
  </si>
  <si>
    <t>Svislé a kompletní konstrukce</t>
  </si>
  <si>
    <t>380 32-6131.R00</t>
  </si>
  <si>
    <t>Komplet.konstr.nádrží ze ŽB V4 T0 C 25/30 do 15 cm deštová vpst</t>
  </si>
  <si>
    <t>Komplet.konstr.nádrží ze ŽB V4 T0 C 25/30 do 15 cm lapák splavenin</t>
  </si>
  <si>
    <t>3PC</t>
  </si>
  <si>
    <t xml:space="preserve">D+M fošen tl. 50 mm </t>
  </si>
  <si>
    <t>kpl</t>
  </si>
  <si>
    <t>3 PC</t>
  </si>
  <si>
    <t>Zásyp a přebetonování stávajícího prostoru za OP stěnou</t>
  </si>
  <si>
    <t>5</t>
  </si>
  <si>
    <t>Komunikace</t>
  </si>
  <si>
    <t>564 87-1111.R00</t>
  </si>
  <si>
    <t xml:space="preserve">Podklad ze štěrkodrti po zhutnění tloušťky 25 cm </t>
  </si>
  <si>
    <t>564 81-1111.R00</t>
  </si>
  <si>
    <t xml:space="preserve">Podklad ze štěrkodrti po zhutnění tloušťky 5 cm </t>
  </si>
  <si>
    <t>597 10-8888.RA0</t>
  </si>
  <si>
    <t>D+M žlab odvodnovací prfabrikovaný nebo mont. viz PD</t>
  </si>
  <si>
    <t>m</t>
  </si>
  <si>
    <t>597 10-1010.RA0</t>
  </si>
  <si>
    <t xml:space="preserve">Žlab odvodnovací polymerbeton, zatížení A 15 kN </t>
  </si>
  <si>
    <t>8</t>
  </si>
  <si>
    <t>Trubní vedení</t>
  </si>
  <si>
    <t>899 20-3111.RT2</t>
  </si>
  <si>
    <t>Osazení mříží litinových s rámem do 150 kg včetně dodávky mříže 600 x 600</t>
  </si>
  <si>
    <t>kus</t>
  </si>
  <si>
    <t>831 99-4545.RA0</t>
  </si>
  <si>
    <t>Napojení PVC DN 400 do stávající šachty způsob spadiště viz PD</t>
  </si>
  <si>
    <t>831 99-4599.RA0</t>
  </si>
  <si>
    <t>Zaslepení stávajícího žlabu,čelo viz PD</t>
  </si>
  <si>
    <t>831 99-4598.RA0</t>
  </si>
  <si>
    <t>Zaslepení stávající trubky ve dně viz PD</t>
  </si>
  <si>
    <t>894 41-2311.RBA</t>
  </si>
  <si>
    <t>Šachta, DN 1000 stěna 120 mm, dno přímé V max. 40 hloubka dna 3,26 m poklop litina 12,5 t</t>
  </si>
  <si>
    <t>894 41-2311.RAA</t>
  </si>
  <si>
    <t>Šachta, DN 1000 stěna 120 mm, dno přímé V max. 40 hloubka dna 2,26 m poklop litina 12,5 t</t>
  </si>
  <si>
    <t>894 43-1111.RAA</t>
  </si>
  <si>
    <t>Šachta, D 315 mm, dl.šach.roury 1,35 m, přímá dno PP KG D 110 mm, poklop litina 12,5t</t>
  </si>
  <si>
    <t>831 35-0014.RAA</t>
  </si>
  <si>
    <t>Kanalizace z trub PVC hrdlových D 300 mm hloubka 2,0 m</t>
  </si>
  <si>
    <t>896 41-0020.RA0</t>
  </si>
  <si>
    <t xml:space="preserve">Spadiště kanalizační jednoduché pro DN 300 </t>
  </si>
  <si>
    <t>831 35-8888.RAA</t>
  </si>
  <si>
    <t>Kanalizace z trub PVC hrdlových D 300 mm + kotvení ke stěně a stropu jímky</t>
  </si>
  <si>
    <t>831 35-0015.RAB</t>
  </si>
  <si>
    <t>Kanalizace z trub PVC hrdlových D 400 mm hloubka 1,5 m</t>
  </si>
  <si>
    <t>Kanalizace z trub PVC hrdlových D 300 mm + kotvení k opěrné zdi</t>
  </si>
  <si>
    <t>953 94-2425.R00</t>
  </si>
  <si>
    <t xml:space="preserve">Osazení rámů litinových poklopů v podlahách </t>
  </si>
  <si>
    <t>Osazení rámů litinových poklopů v podlahách odvodnovací žlab</t>
  </si>
  <si>
    <t>953 94-1210.R00</t>
  </si>
  <si>
    <t xml:space="preserve">Osazení kovových poklopů s rámy plochy do 1 m2 </t>
  </si>
  <si>
    <t>831 99-9999.RA0</t>
  </si>
  <si>
    <t xml:space="preserve">Příplatek za osazení kolen 45 DN 400 </t>
  </si>
  <si>
    <t>95</t>
  </si>
  <si>
    <t>Dokončovací kce na pozem.stav.</t>
  </si>
  <si>
    <t>959 23-9999.R00</t>
  </si>
  <si>
    <t xml:space="preserve">D+M kanálky větrací - odvětrávací komínky nádrží </t>
  </si>
  <si>
    <t>959 23-0000.R00</t>
  </si>
  <si>
    <t xml:space="preserve">Prostupy pro trubní vedení v zákl. pasu </t>
  </si>
  <si>
    <t xml:space="preserve">Přípomocné práce </t>
  </si>
  <si>
    <t>hod</t>
  </si>
  <si>
    <t>952 90-9999.R00</t>
  </si>
  <si>
    <t xml:space="preserve">Závěrečný úklid staveniště </t>
  </si>
  <si>
    <t>99</t>
  </si>
  <si>
    <t>Staveništní přesun hmot</t>
  </si>
  <si>
    <t>998 14-2251.R00</t>
  </si>
  <si>
    <t xml:space="preserve">Přesun hmot, nádrže betonové monolit. výšky 25 m </t>
  </si>
  <si>
    <t>t</t>
  </si>
  <si>
    <t>998 14-2252.R00</t>
  </si>
  <si>
    <t xml:space="preserve">Přesun hmot, nádrže beton. monolit. přípl. do 1 km </t>
  </si>
  <si>
    <t>998 14-2255.R00</t>
  </si>
  <si>
    <t xml:space="preserve">Přesun hmot, nádrže beton. monolit. přípl. do 5 km </t>
  </si>
  <si>
    <t>998 14-2256.R00</t>
  </si>
  <si>
    <t xml:space="preserve">Přesun hmot, nádrže bet. monol. přípl. dalších 5km </t>
  </si>
  <si>
    <t>998 22-2011.R00</t>
  </si>
  <si>
    <t xml:space="preserve">Přesun hmot, pozemní komunikace, kryt z kameniva </t>
  </si>
  <si>
    <t>998 22-2091.R00</t>
  </si>
  <si>
    <t xml:space="preserve">Přesun hmot, komunikace z kameniva, příplatek 1 km </t>
  </si>
  <si>
    <t>998 22-2094.R00</t>
  </si>
  <si>
    <t xml:space="preserve">Přesun hmot, komunikace z kameniva, příplatek 5 km </t>
  </si>
  <si>
    <t>998 22-2095.R00</t>
  </si>
  <si>
    <t xml:space="preserve">Přesun hmot, komunikace z kameniva, dalších 5 km </t>
  </si>
  <si>
    <t>998 31-1011.R00</t>
  </si>
  <si>
    <t xml:space="preserve">Přesun hmot pro odvodnění drenáží bez výplně rýh </t>
  </si>
  <si>
    <t>998 31-1039.R00</t>
  </si>
  <si>
    <t xml:space="preserve">Přesun hmot, odvodnění bez výplně rýh, přípl. 5 km </t>
  </si>
  <si>
    <t>999 28-1105.R00</t>
  </si>
  <si>
    <t xml:space="preserve">Přesun hmot pro opravy a údržbu do výšky 6 m </t>
  </si>
  <si>
    <t>999 28-1193.R00</t>
  </si>
  <si>
    <t xml:space="preserve">Přesun hmot, opravy a údržba, příplatek do 1 km </t>
  </si>
  <si>
    <t>999 28-1196.R00</t>
  </si>
  <si>
    <t xml:space="preserve">Přesun hmot, opravy a údržba, příplatek do 5 km </t>
  </si>
  <si>
    <t>999 28-1199.R00</t>
  </si>
  <si>
    <t xml:space="preserve">Přesun hmot, opravy a údržba, přípl. dalších 5 km </t>
  </si>
  <si>
    <t>767</t>
  </si>
  <si>
    <t>Konstrukce zámečnické</t>
  </si>
  <si>
    <t>767 99-0010.RA0</t>
  </si>
  <si>
    <t>Atypické ocelové konstrukce rám mříží odvodnovacího žlabu</t>
  </si>
  <si>
    <t>kg</t>
  </si>
  <si>
    <t>M43</t>
  </si>
  <si>
    <t>Montáže ocelových konstrukcí</t>
  </si>
  <si>
    <t>430 86-8888.R00</t>
  </si>
  <si>
    <t>Dodávka a montáž ocelového válcového odtokového odlučovače dle parametrů PD</t>
  </si>
  <si>
    <t>Dodávka a montáž kolébky z pozinkovaného plechu odlučovačů dle požadavku PD</t>
  </si>
  <si>
    <t>553-40323</t>
  </si>
  <si>
    <t>Poklop D 400 - BEGU bet. výplň, s odvětráním a rámem</t>
  </si>
  <si>
    <t>zařízení staveniště</t>
  </si>
  <si>
    <t>vytyčení sítí</t>
  </si>
  <si>
    <t>Technologie</t>
  </si>
  <si>
    <t>čov - KSUSV Jihlava</t>
  </si>
  <si>
    <t>atelier ALFA Jihlava</t>
  </si>
  <si>
    <t>KSUSV Jihlava</t>
  </si>
  <si>
    <t>ROZPOČTOVÉ NÁKLADY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</si>
</sst>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6" workbookViewId="0">
      <selection activeCell="G19" sqref="G19:G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210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211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 t="s">
        <v>212</v>
      </c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 t="s">
        <v>213</v>
      </c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214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 t="s">
        <v>209</v>
      </c>
      <c r="E19" s="46"/>
      <c r="F19" s="47"/>
      <c r="G19" s="42"/>
    </row>
    <row r="20" spans="1:7" ht="15.95" customHeight="1" x14ac:dyDescent="0.2">
      <c r="A20" s="49" t="s">
        <v>26</v>
      </c>
      <c r="B20" s="41"/>
      <c r="C20" s="42">
        <f>HZS</f>
        <v>0</v>
      </c>
      <c r="D20" s="24" t="s">
        <v>208</v>
      </c>
      <c r="E20" s="46"/>
      <c r="F20" s="47"/>
      <c r="G20" s="42"/>
    </row>
    <row r="21" spans="1:7" ht="15.95" customHeight="1" x14ac:dyDescent="0.2">
      <c r="A21" s="28" t="s">
        <v>27</v>
      </c>
      <c r="B21" s="11"/>
      <c r="C21" s="42">
        <f>C18+C20</f>
        <v>0</v>
      </c>
      <c r="D21" s="24" t="s">
        <v>28</v>
      </c>
      <c r="E21" s="46"/>
      <c r="F21" s="47"/>
      <c r="G21" s="42"/>
    </row>
    <row r="22" spans="1:7" ht="15.95" customHeight="1" thickBot="1" x14ac:dyDescent="0.25">
      <c r="A22" s="24" t="s">
        <v>29</v>
      </c>
      <c r="B22" s="25"/>
      <c r="C22" s="51">
        <f>C21+G22</f>
        <v>0</v>
      </c>
      <c r="D22" s="52" t="s">
        <v>30</v>
      </c>
      <c r="E22" s="53"/>
      <c r="F22" s="54"/>
      <c r="G22" s="42"/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C22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A21" sqref="A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2" t="s">
        <v>5</v>
      </c>
      <c r="B1" s="183"/>
      <c r="C1" s="69" t="str">
        <f>CONCATENATE(cislostavby," ",nazevstavby)</f>
        <v xml:space="preserve"> čov - KSUSV Jihlava</v>
      </c>
      <c r="D1" s="70"/>
      <c r="E1" s="71"/>
      <c r="F1" s="70"/>
      <c r="G1" s="72"/>
      <c r="H1" s="73"/>
      <c r="I1" s="74"/>
    </row>
    <row r="2" spans="1:9" ht="13.5" thickBot="1" x14ac:dyDescent="0.25">
      <c r="A2" s="184" t="s">
        <v>1</v>
      </c>
      <c r="B2" s="185"/>
      <c r="C2" s="75" t="str">
        <f>CONCATENATE(cisloobjektu," ",nazevobjektu)</f>
        <v xml:space="preserve"> Technologie</v>
      </c>
      <c r="D2" s="76"/>
      <c r="E2" s="77"/>
      <c r="F2" s="76"/>
      <c r="G2" s="186"/>
      <c r="H2" s="186"/>
      <c r="I2" s="187"/>
    </row>
    <row r="3" spans="1:9" ht="13.5" thickTop="1" x14ac:dyDescent="0.2">
      <c r="F3" s="11"/>
    </row>
    <row r="4" spans="1:9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44</v>
      </c>
      <c r="C6" s="81"/>
      <c r="D6" s="82"/>
      <c r="E6" s="83" t="s">
        <v>45</v>
      </c>
      <c r="F6" s="84" t="s">
        <v>46</v>
      </c>
      <c r="G6" s="84" t="s">
        <v>47</v>
      </c>
      <c r="H6" s="84" t="s">
        <v>48</v>
      </c>
      <c r="I6" s="85" t="s">
        <v>26</v>
      </c>
    </row>
    <row r="7" spans="1:9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Položky!BA23</f>
        <v>0</v>
      </c>
      <c r="F7" s="173">
        <f>Položky!BB23</f>
        <v>0</v>
      </c>
      <c r="G7" s="173">
        <f>Položky!BC23</f>
        <v>0</v>
      </c>
      <c r="H7" s="173">
        <f>Položky!BD23</f>
        <v>0</v>
      </c>
      <c r="I7" s="174">
        <f>Položky!BE23</f>
        <v>0</v>
      </c>
    </row>
    <row r="8" spans="1:9" s="11" customFormat="1" x14ac:dyDescent="0.2">
      <c r="A8" s="171" t="str">
        <f>Položky!B24</f>
        <v>2</v>
      </c>
      <c r="B8" s="86" t="str">
        <f>Položky!C24</f>
        <v>Základy,zvláštní zakládání</v>
      </c>
      <c r="C8" s="87"/>
      <c r="D8" s="88"/>
      <c r="E8" s="172">
        <f>Položky!BA26</f>
        <v>0</v>
      </c>
      <c r="F8" s="173">
        <f>Položky!BB26</f>
        <v>0</v>
      </c>
      <c r="G8" s="173">
        <f>Položky!BC26</f>
        <v>0</v>
      </c>
      <c r="H8" s="173">
        <f>Položky!BD26</f>
        <v>0</v>
      </c>
      <c r="I8" s="174">
        <f>Položky!BE26</f>
        <v>0</v>
      </c>
    </row>
    <row r="9" spans="1:9" s="11" customFormat="1" x14ac:dyDescent="0.2">
      <c r="A9" s="171" t="str">
        <f>Položky!B27</f>
        <v>3</v>
      </c>
      <c r="B9" s="86" t="str">
        <f>Položky!C27</f>
        <v>Svislé a kompletní konstrukce</v>
      </c>
      <c r="C9" s="87"/>
      <c r="D9" s="88"/>
      <c r="E9" s="172">
        <f>Položky!BA32</f>
        <v>0</v>
      </c>
      <c r="F9" s="173">
        <f>Položky!BB32</f>
        <v>0</v>
      </c>
      <c r="G9" s="173">
        <f>Položky!BC32</f>
        <v>0</v>
      </c>
      <c r="H9" s="173">
        <f>Položky!BD32</f>
        <v>0</v>
      </c>
      <c r="I9" s="174">
        <f>Položky!BE32</f>
        <v>0</v>
      </c>
    </row>
    <row r="10" spans="1:9" s="11" customFormat="1" x14ac:dyDescent="0.2">
      <c r="A10" s="171" t="str">
        <f>Položky!B33</f>
        <v>5</v>
      </c>
      <c r="B10" s="86" t="str">
        <f>Položky!C33</f>
        <v>Komunikace</v>
      </c>
      <c r="C10" s="87"/>
      <c r="D10" s="88"/>
      <c r="E10" s="172">
        <f>Položky!BA38</f>
        <v>0</v>
      </c>
      <c r="F10" s="173">
        <f>Položky!BB38</f>
        <v>0</v>
      </c>
      <c r="G10" s="173">
        <f>Položky!BC38</f>
        <v>0</v>
      </c>
      <c r="H10" s="173">
        <f>Položky!BD38</f>
        <v>0</v>
      </c>
      <c r="I10" s="174">
        <f>Položky!BE38</f>
        <v>0</v>
      </c>
    </row>
    <row r="11" spans="1:9" s="11" customFormat="1" x14ac:dyDescent="0.2">
      <c r="A11" s="171" t="str">
        <f>Položky!B39</f>
        <v>8</v>
      </c>
      <c r="B11" s="86" t="str">
        <f>Položky!C39</f>
        <v>Trubní vedení</v>
      </c>
      <c r="C11" s="87"/>
      <c r="D11" s="88"/>
      <c r="E11" s="172">
        <f>Položky!BA61</f>
        <v>0</v>
      </c>
      <c r="F11" s="173">
        <f>Položky!BB61</f>
        <v>0</v>
      </c>
      <c r="G11" s="173">
        <f>Položky!BC61</f>
        <v>0</v>
      </c>
      <c r="H11" s="173">
        <f>Položky!BD61</f>
        <v>0</v>
      </c>
      <c r="I11" s="174">
        <f>Položky!BE61</f>
        <v>0</v>
      </c>
    </row>
    <row r="12" spans="1:9" s="11" customFormat="1" x14ac:dyDescent="0.2">
      <c r="A12" s="171" t="str">
        <f>Položky!B62</f>
        <v>95</v>
      </c>
      <c r="B12" s="86" t="str">
        <f>Položky!C62</f>
        <v>Dokončovací kce na pozem.stav.</v>
      </c>
      <c r="C12" s="87"/>
      <c r="D12" s="88"/>
      <c r="E12" s="172">
        <f>Položky!BA67</f>
        <v>0</v>
      </c>
      <c r="F12" s="173">
        <f>Položky!BB67</f>
        <v>0</v>
      </c>
      <c r="G12" s="173">
        <f>Položky!BC67</f>
        <v>0</v>
      </c>
      <c r="H12" s="173">
        <f>Položky!BD67</f>
        <v>0</v>
      </c>
      <c r="I12" s="174">
        <f>Položky!BE67</f>
        <v>0</v>
      </c>
    </row>
    <row r="13" spans="1:9" s="11" customFormat="1" x14ac:dyDescent="0.2">
      <c r="A13" s="171" t="str">
        <f>Položky!B68</f>
        <v>99</v>
      </c>
      <c r="B13" s="86" t="str">
        <f>Položky!C68</f>
        <v>Staveništní přesun hmot</v>
      </c>
      <c r="C13" s="87"/>
      <c r="D13" s="88"/>
      <c r="E13" s="172">
        <f>Položky!BA83</f>
        <v>0</v>
      </c>
      <c r="F13" s="173">
        <f>Položky!BB83</f>
        <v>0</v>
      </c>
      <c r="G13" s="173">
        <f>Položky!BC83</f>
        <v>0</v>
      </c>
      <c r="H13" s="173">
        <f>Položky!BD83</f>
        <v>0</v>
      </c>
      <c r="I13" s="174">
        <f>Položky!BE83</f>
        <v>0</v>
      </c>
    </row>
    <row r="14" spans="1:9" s="11" customFormat="1" x14ac:dyDescent="0.2">
      <c r="A14" s="171" t="str">
        <f>Položky!B84</f>
        <v>767</v>
      </c>
      <c r="B14" s="86" t="str">
        <f>Položky!C84</f>
        <v>Konstrukce zámečnické</v>
      </c>
      <c r="C14" s="87"/>
      <c r="D14" s="88"/>
      <c r="E14" s="172">
        <f>Položky!BA86</f>
        <v>0</v>
      </c>
      <c r="F14" s="173">
        <f>Položky!BB86</f>
        <v>0</v>
      </c>
      <c r="G14" s="173">
        <f>Položky!BC86</f>
        <v>0</v>
      </c>
      <c r="H14" s="173">
        <f>Položky!BD86</f>
        <v>0</v>
      </c>
      <c r="I14" s="174">
        <f>Položky!BE86</f>
        <v>0</v>
      </c>
    </row>
    <row r="15" spans="1:9" s="11" customFormat="1" ht="13.5" thickBot="1" x14ac:dyDescent="0.25">
      <c r="A15" s="171" t="str">
        <f>Položky!B87</f>
        <v>M43</v>
      </c>
      <c r="B15" s="86" t="str">
        <f>Položky!C87</f>
        <v>Montáže ocelových konstrukcí</v>
      </c>
      <c r="C15" s="87"/>
      <c r="D15" s="88"/>
      <c r="E15" s="172">
        <f>Položky!BA91</f>
        <v>0</v>
      </c>
      <c r="F15" s="173">
        <f>Položky!BB91</f>
        <v>0</v>
      </c>
      <c r="G15" s="173">
        <f>Položky!BC91</f>
        <v>0</v>
      </c>
      <c r="H15" s="173">
        <f>Položky!BD91</f>
        <v>0</v>
      </c>
      <c r="I15" s="174">
        <f>Položky!BE91</f>
        <v>0</v>
      </c>
    </row>
    <row r="16" spans="1:9" s="94" customFormat="1" ht="13.5" thickBot="1" x14ac:dyDescent="0.25">
      <c r="A16" s="89"/>
      <c r="B16" s="81" t="s">
        <v>49</v>
      </c>
      <c r="C16" s="81"/>
      <c r="D16" s="90"/>
      <c r="E16" s="91">
        <f>SUM(E7:E15)</f>
        <v>0</v>
      </c>
      <c r="F16" s="92">
        <f>SUM(F7:F15)</f>
        <v>0</v>
      </c>
      <c r="G16" s="92">
        <f>SUM(G7:G15)</f>
        <v>0</v>
      </c>
      <c r="H16" s="92">
        <f>SUM(H7:H15)</f>
        <v>0</v>
      </c>
      <c r="I16" s="93">
        <f>SUM(I7:I15)</f>
        <v>0</v>
      </c>
    </row>
    <row r="17" spans="1:57" x14ac:dyDescent="0.2">
      <c r="A17" s="87"/>
      <c r="B17" s="87"/>
      <c r="C17" s="87"/>
      <c r="D17" s="87"/>
      <c r="E17" s="87"/>
      <c r="F17" s="87"/>
      <c r="G17" s="87"/>
      <c r="H17" s="87"/>
      <c r="I17" s="87"/>
    </row>
    <row r="18" spans="1:57" ht="19.5" customHeight="1" x14ac:dyDescent="0.25">
      <c r="A18" s="95" t="s">
        <v>50</v>
      </c>
      <c r="B18" s="95"/>
      <c r="C18" s="95"/>
      <c r="D18" s="95"/>
      <c r="E18" s="95"/>
      <c r="F18" s="95"/>
      <c r="G18" s="96"/>
      <c r="H18" s="95"/>
      <c r="I18" s="95"/>
      <c r="BA18" s="30"/>
      <c r="BB18" s="30"/>
      <c r="BC18" s="30"/>
      <c r="BD18" s="30"/>
      <c r="BE18" s="30"/>
    </row>
    <row r="19" spans="1:57" ht="13.5" thickBot="1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7" x14ac:dyDescent="0.2">
      <c r="A20" s="98" t="s">
        <v>51</v>
      </c>
      <c r="B20" s="99"/>
      <c r="C20" s="99"/>
      <c r="D20" s="100"/>
      <c r="E20" s="101" t="s">
        <v>52</v>
      </c>
      <c r="F20" s="102" t="s">
        <v>53</v>
      </c>
      <c r="G20" s="103" t="s">
        <v>54</v>
      </c>
      <c r="H20" s="104"/>
      <c r="I20" s="105" t="s">
        <v>52</v>
      </c>
    </row>
    <row r="21" spans="1:57" x14ac:dyDescent="0.2">
      <c r="A21" s="106"/>
      <c r="B21" s="107"/>
      <c r="C21" s="107"/>
      <c r="D21" s="108"/>
      <c r="E21" s="109"/>
      <c r="F21" s="110"/>
      <c r="G21" s="111">
        <f>CHOOSE(BA21+1,HSV+PSV,HSV+PSV+Mont,HSV+PSV+Dodavka+Mont,HSV,PSV,Mont,Dodavka,Mont+Dodavka,0)</f>
        <v>0</v>
      </c>
      <c r="H21" s="112"/>
      <c r="I21" s="113">
        <f>E21+F21*G21/100</f>
        <v>0</v>
      </c>
      <c r="BA21">
        <v>8</v>
      </c>
    </row>
    <row r="22" spans="1:57" ht="13.5" thickBot="1" x14ac:dyDescent="0.25">
      <c r="A22" s="114"/>
      <c r="B22" s="115" t="s">
        <v>55</v>
      </c>
      <c r="C22" s="116"/>
      <c r="D22" s="117"/>
      <c r="E22" s="118"/>
      <c r="F22" s="119"/>
      <c r="G22" s="119"/>
      <c r="H22" s="188">
        <f>SUM(H21:H21)</f>
        <v>0</v>
      </c>
      <c r="I22" s="189"/>
    </row>
    <row r="23" spans="1:57" x14ac:dyDescent="0.2">
      <c r="A23" s="97"/>
      <c r="B23" s="97"/>
      <c r="C23" s="97"/>
      <c r="D23" s="97"/>
      <c r="E23" s="97"/>
      <c r="F23" s="97"/>
      <c r="G23" s="97"/>
      <c r="H23" s="97"/>
      <c r="I23" s="97"/>
    </row>
    <row r="24" spans="1:57" x14ac:dyDescent="0.2">
      <c r="B24" s="94"/>
      <c r="F24" s="120"/>
      <c r="G24" s="121"/>
      <c r="H24" s="121"/>
      <c r="I24" s="122"/>
    </row>
    <row r="25" spans="1:57" x14ac:dyDescent="0.2">
      <c r="F25" s="120"/>
      <c r="G25" s="121"/>
      <c r="H25" s="121"/>
      <c r="I25" s="122"/>
    </row>
    <row r="26" spans="1:57" x14ac:dyDescent="0.2">
      <c r="F26" s="120"/>
      <c r="G26" s="121"/>
      <c r="H26" s="121"/>
      <c r="I26" s="122"/>
    </row>
    <row r="27" spans="1:57" x14ac:dyDescent="0.2">
      <c r="F27" s="120"/>
      <c r="G27" s="121"/>
      <c r="H27" s="121"/>
      <c r="I27" s="122"/>
    </row>
    <row r="28" spans="1:57" x14ac:dyDescent="0.2">
      <c r="F28" s="120"/>
      <c r="G28" s="121"/>
      <c r="H28" s="121"/>
      <c r="I28" s="122"/>
    </row>
    <row r="29" spans="1:57" x14ac:dyDescent="0.2">
      <c r="F29" s="120"/>
      <c r="G29" s="121"/>
      <c r="H29" s="121"/>
      <c r="I29" s="122"/>
    </row>
    <row r="30" spans="1:57" x14ac:dyDescent="0.2">
      <c r="F30" s="120"/>
      <c r="G30" s="121"/>
      <c r="H30" s="121"/>
      <c r="I30" s="122"/>
    </row>
    <row r="31" spans="1:57" x14ac:dyDescent="0.2">
      <c r="F31" s="120"/>
      <c r="G31" s="121"/>
      <c r="H31" s="121"/>
      <c r="I31" s="122"/>
    </row>
    <row r="32" spans="1:57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4"/>
  <sheetViews>
    <sheetView showGridLines="0" showZeros="0" topLeftCell="A70" zoomScaleNormal="100" workbookViewId="0">
      <selection activeCell="F8" sqref="F8:F9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56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čov - KSUSV Jihlava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Technologie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">
      <c r="A7" s="143" t="s">
        <v>64</v>
      </c>
      <c r="B7" s="144" t="s">
        <v>65</v>
      </c>
      <c r="C7" s="145" t="s">
        <v>66</v>
      </c>
      <c r="D7" s="146"/>
      <c r="E7" s="147"/>
      <c r="F7" s="147"/>
      <c r="G7" s="148"/>
      <c r="H7" s="149"/>
      <c r="I7" s="149"/>
      <c r="O7" s="150">
        <v>1</v>
      </c>
    </row>
    <row r="8" spans="1:104" ht="22.5" x14ac:dyDescent="0.2">
      <c r="A8" s="151">
        <v>1</v>
      </c>
      <c r="B8" s="152" t="s">
        <v>69</v>
      </c>
      <c r="C8" s="153" t="s">
        <v>70</v>
      </c>
      <c r="D8" s="154" t="s">
        <v>71</v>
      </c>
      <c r="E8" s="155">
        <v>39.4</v>
      </c>
      <c r="F8" s="155"/>
      <c r="G8" s="156">
        <f t="shared" ref="G8:G22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2" si="1">IF(AZ8=1,G8,0)</f>
        <v>0</v>
      </c>
      <c r="BB8" s="123">
        <f t="shared" ref="BB8:BB22" si="2">IF(AZ8=2,G8,0)</f>
        <v>0</v>
      </c>
      <c r="BC8" s="123">
        <f t="shared" ref="BC8:BC22" si="3">IF(AZ8=3,G8,0)</f>
        <v>0</v>
      </c>
      <c r="BD8" s="123">
        <f t="shared" ref="BD8:BD22" si="4">IF(AZ8=4,G8,0)</f>
        <v>0</v>
      </c>
      <c r="BE8" s="123">
        <f t="shared" ref="BE8:BE22" si="5">IF(AZ8=5,G8,0)</f>
        <v>0</v>
      </c>
      <c r="CZ8" s="123">
        <v>1.67</v>
      </c>
    </row>
    <row r="9" spans="1:104" x14ac:dyDescent="0.2">
      <c r="A9" s="151">
        <v>2</v>
      </c>
      <c r="B9" s="152" t="s">
        <v>72</v>
      </c>
      <c r="C9" s="153" t="s">
        <v>73</v>
      </c>
      <c r="D9" s="154" t="s">
        <v>74</v>
      </c>
      <c r="E9" s="155">
        <v>50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ht="22.5" x14ac:dyDescent="0.2">
      <c r="A10" s="151">
        <v>3</v>
      </c>
      <c r="B10" s="152" t="s">
        <v>75</v>
      </c>
      <c r="C10" s="153" t="s">
        <v>76</v>
      </c>
      <c r="D10" s="154" t="s">
        <v>71</v>
      </c>
      <c r="E10" s="155">
        <v>11.09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ht="22.5" x14ac:dyDescent="0.2">
      <c r="A11" s="151">
        <v>4</v>
      </c>
      <c r="B11" s="152" t="s">
        <v>75</v>
      </c>
      <c r="C11" s="153" t="s">
        <v>77</v>
      </c>
      <c r="D11" s="154" t="s">
        <v>71</v>
      </c>
      <c r="E11" s="155">
        <v>3.6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ht="22.5" x14ac:dyDescent="0.2">
      <c r="A12" s="151">
        <v>5</v>
      </c>
      <c r="B12" s="152" t="s">
        <v>78</v>
      </c>
      <c r="C12" s="153" t="s">
        <v>79</v>
      </c>
      <c r="D12" s="154" t="s">
        <v>71</v>
      </c>
      <c r="E12" s="155">
        <v>0.45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22.5" x14ac:dyDescent="0.2">
      <c r="A13" s="151">
        <v>6</v>
      </c>
      <c r="B13" s="152" t="s">
        <v>75</v>
      </c>
      <c r="C13" s="153" t="s">
        <v>77</v>
      </c>
      <c r="D13" s="154" t="s">
        <v>71</v>
      </c>
      <c r="E13" s="155">
        <v>0.6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ht="22.5" x14ac:dyDescent="0.2">
      <c r="A14" s="151">
        <v>7</v>
      </c>
      <c r="B14" s="152" t="s">
        <v>78</v>
      </c>
      <c r="C14" s="153" t="s">
        <v>80</v>
      </c>
      <c r="D14" s="154" t="s">
        <v>71</v>
      </c>
      <c r="E14" s="155">
        <v>3.58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81</v>
      </c>
      <c r="C15" s="153" t="s">
        <v>82</v>
      </c>
      <c r="D15" s="154" t="s">
        <v>71</v>
      </c>
      <c r="E15" s="155">
        <v>15.29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9</v>
      </c>
      <c r="B16" s="152" t="s">
        <v>83</v>
      </c>
      <c r="C16" s="153" t="s">
        <v>84</v>
      </c>
      <c r="D16" s="154" t="s">
        <v>71</v>
      </c>
      <c r="E16" s="155">
        <v>15.29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85</v>
      </c>
      <c r="C17" s="153" t="s">
        <v>86</v>
      </c>
      <c r="D17" s="154" t="s">
        <v>71</v>
      </c>
      <c r="E17" s="155">
        <v>15.29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87</v>
      </c>
      <c r="C18" s="153" t="s">
        <v>88</v>
      </c>
      <c r="D18" s="154" t="s">
        <v>71</v>
      </c>
      <c r="E18" s="155">
        <v>15.29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1">
        <v>12</v>
      </c>
      <c r="B19" s="152" t="s">
        <v>89</v>
      </c>
      <c r="C19" s="153" t="s">
        <v>90</v>
      </c>
      <c r="D19" s="154" t="s">
        <v>71</v>
      </c>
      <c r="E19" s="155">
        <v>15.29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13</v>
      </c>
      <c r="B20" s="152" t="s">
        <v>91</v>
      </c>
      <c r="C20" s="153" t="s">
        <v>92</v>
      </c>
      <c r="D20" s="154" t="s">
        <v>71</v>
      </c>
      <c r="E20" s="155">
        <v>15.29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14</v>
      </c>
      <c r="B21" s="152" t="s">
        <v>93</v>
      </c>
      <c r="C21" s="153" t="s">
        <v>94</v>
      </c>
      <c r="D21" s="154" t="s">
        <v>71</v>
      </c>
      <c r="E21" s="155">
        <v>15.29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">
      <c r="A22" s="151">
        <v>15</v>
      </c>
      <c r="B22" s="152" t="s">
        <v>95</v>
      </c>
      <c r="C22" s="153" t="s">
        <v>96</v>
      </c>
      <c r="D22" s="154" t="s">
        <v>71</v>
      </c>
      <c r="E22" s="155">
        <v>3.03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15</v>
      </c>
      <c r="AZ22" s="123">
        <v>1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7"/>
      <c r="B23" s="158" t="s">
        <v>68</v>
      </c>
      <c r="C23" s="159" t="str">
        <f>CONCATENATE(B7," ",C7)</f>
        <v>1 Zemní práce</v>
      </c>
      <c r="D23" s="157"/>
      <c r="E23" s="160"/>
      <c r="F23" s="160"/>
      <c r="G23" s="161">
        <f>SUM(G7:G22)</f>
        <v>0</v>
      </c>
      <c r="O23" s="150">
        <v>4</v>
      </c>
      <c r="BA23" s="162">
        <f>SUM(BA7:BA22)</f>
        <v>0</v>
      </c>
      <c r="BB23" s="162">
        <f>SUM(BB7:BB22)</f>
        <v>0</v>
      </c>
      <c r="BC23" s="162">
        <f>SUM(BC7:BC22)</f>
        <v>0</v>
      </c>
      <c r="BD23" s="162">
        <f>SUM(BD7:BD22)</f>
        <v>0</v>
      </c>
      <c r="BE23" s="162">
        <f>SUM(BE7:BE22)</f>
        <v>0</v>
      </c>
    </row>
    <row r="24" spans="1:104" x14ac:dyDescent="0.2">
      <c r="A24" s="143" t="s">
        <v>64</v>
      </c>
      <c r="B24" s="144" t="s">
        <v>97</v>
      </c>
      <c r="C24" s="145" t="s">
        <v>98</v>
      </c>
      <c r="D24" s="146"/>
      <c r="E24" s="147"/>
      <c r="F24" s="147"/>
      <c r="G24" s="148"/>
      <c r="H24" s="149"/>
      <c r="I24" s="149"/>
      <c r="O24" s="150">
        <v>1</v>
      </c>
    </row>
    <row r="25" spans="1:104" x14ac:dyDescent="0.2">
      <c r="A25" s="151">
        <v>16</v>
      </c>
      <c r="B25" s="152" t="s">
        <v>99</v>
      </c>
      <c r="C25" s="153" t="s">
        <v>100</v>
      </c>
      <c r="D25" s="154" t="s">
        <v>74</v>
      </c>
      <c r="E25" s="155">
        <v>9.24</v>
      </c>
      <c r="F25" s="155"/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 t="s">
        <v>68</v>
      </c>
      <c r="C26" s="159" t="str">
        <f>CONCATENATE(B24," ",C24)</f>
        <v>2 Základy,zvláštní zakládání</v>
      </c>
      <c r="D26" s="157"/>
      <c r="E26" s="160"/>
      <c r="F26" s="160"/>
      <c r="G26" s="161">
        <f>SUM(G24:G25)</f>
        <v>0</v>
      </c>
      <c r="O26" s="150">
        <v>4</v>
      </c>
      <c r="BA26" s="162">
        <f>SUM(BA24:BA25)</f>
        <v>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64</v>
      </c>
      <c r="B27" s="144" t="s">
        <v>101</v>
      </c>
      <c r="C27" s="145" t="s">
        <v>102</v>
      </c>
      <c r="D27" s="146"/>
      <c r="E27" s="147"/>
      <c r="F27" s="147"/>
      <c r="G27" s="148"/>
      <c r="H27" s="149"/>
      <c r="I27" s="149"/>
      <c r="O27" s="150">
        <v>1</v>
      </c>
    </row>
    <row r="28" spans="1:104" ht="22.5" x14ac:dyDescent="0.2">
      <c r="A28" s="151">
        <v>17</v>
      </c>
      <c r="B28" s="152" t="s">
        <v>103</v>
      </c>
      <c r="C28" s="153" t="s">
        <v>104</v>
      </c>
      <c r="D28" s="154" t="s">
        <v>71</v>
      </c>
      <c r="E28" s="155">
        <v>0.45</v>
      </c>
      <c r="F28" s="155"/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2.6102799999999999</v>
      </c>
    </row>
    <row r="29" spans="1:104" ht="22.5" x14ac:dyDescent="0.2">
      <c r="A29" s="151">
        <v>18</v>
      </c>
      <c r="B29" s="152" t="s">
        <v>103</v>
      </c>
      <c r="C29" s="153" t="s">
        <v>105</v>
      </c>
      <c r="D29" s="154" t="s">
        <v>71</v>
      </c>
      <c r="E29" s="155">
        <v>3</v>
      </c>
      <c r="F29" s="155"/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2.6102799999999999</v>
      </c>
    </row>
    <row r="30" spans="1:104" x14ac:dyDescent="0.2">
      <c r="A30" s="151">
        <v>19</v>
      </c>
      <c r="B30" s="152" t="s">
        <v>106</v>
      </c>
      <c r="C30" s="153" t="s">
        <v>107</v>
      </c>
      <c r="D30" s="154" t="s">
        <v>108</v>
      </c>
      <c r="E30" s="155">
        <v>1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2.6102799999999999</v>
      </c>
    </row>
    <row r="31" spans="1:104" ht="22.5" x14ac:dyDescent="0.2">
      <c r="A31" s="151">
        <v>20</v>
      </c>
      <c r="B31" s="152" t="s">
        <v>109</v>
      </c>
      <c r="C31" s="153" t="s">
        <v>110</v>
      </c>
      <c r="D31" s="154" t="s">
        <v>108</v>
      </c>
      <c r="E31" s="155">
        <v>1</v>
      </c>
      <c r="F31" s="155"/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 t="s">
        <v>68</v>
      </c>
      <c r="C32" s="159" t="str">
        <f>CONCATENATE(B27," ",C27)</f>
        <v>3 Svislé a kompletní konstrukce</v>
      </c>
      <c r="D32" s="157"/>
      <c r="E32" s="160"/>
      <c r="F32" s="160"/>
      <c r="G32" s="161">
        <f>SUM(G27:G31)</f>
        <v>0</v>
      </c>
      <c r="O32" s="150">
        <v>4</v>
      </c>
      <c r="BA32" s="162">
        <f>SUM(BA27:BA31)</f>
        <v>0</v>
      </c>
      <c r="BB32" s="162">
        <f>SUM(BB27:BB31)</f>
        <v>0</v>
      </c>
      <c r="BC32" s="162">
        <f>SUM(BC27:BC31)</f>
        <v>0</v>
      </c>
      <c r="BD32" s="162">
        <f>SUM(BD27:BD31)</f>
        <v>0</v>
      </c>
      <c r="BE32" s="162">
        <f>SUM(BE27:BE31)</f>
        <v>0</v>
      </c>
    </row>
    <row r="33" spans="1:104" x14ac:dyDescent="0.2">
      <c r="A33" s="143" t="s">
        <v>64</v>
      </c>
      <c r="B33" s="144" t="s">
        <v>111</v>
      </c>
      <c r="C33" s="145" t="s">
        <v>112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">
      <c r="A34" s="151">
        <v>21</v>
      </c>
      <c r="B34" s="152" t="s">
        <v>113</v>
      </c>
      <c r="C34" s="153" t="s">
        <v>114</v>
      </c>
      <c r="D34" s="154" t="s">
        <v>74</v>
      </c>
      <c r="E34" s="155">
        <v>6.75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21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0.46166000000000001</v>
      </c>
    </row>
    <row r="35" spans="1:104" x14ac:dyDescent="0.2">
      <c r="A35" s="151">
        <v>22</v>
      </c>
      <c r="B35" s="152" t="s">
        <v>115</v>
      </c>
      <c r="C35" s="153" t="s">
        <v>116</v>
      </c>
      <c r="D35" s="154" t="s">
        <v>74</v>
      </c>
      <c r="E35" s="155">
        <v>6.75</v>
      </c>
      <c r="F35" s="155"/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22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9.8199999999999996E-2</v>
      </c>
    </row>
    <row r="36" spans="1:104" x14ac:dyDescent="0.2">
      <c r="A36" s="151">
        <v>23</v>
      </c>
      <c r="B36" s="152" t="s">
        <v>117</v>
      </c>
      <c r="C36" s="153" t="s">
        <v>118</v>
      </c>
      <c r="D36" s="154" t="s">
        <v>119</v>
      </c>
      <c r="E36" s="155">
        <v>7.5</v>
      </c>
      <c r="F36" s="155"/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0.10645</v>
      </c>
    </row>
    <row r="37" spans="1:104" x14ac:dyDescent="0.2">
      <c r="A37" s="151">
        <v>24</v>
      </c>
      <c r="B37" s="152" t="s">
        <v>120</v>
      </c>
      <c r="C37" s="153" t="s">
        <v>121</v>
      </c>
      <c r="D37" s="154" t="s">
        <v>119</v>
      </c>
      <c r="E37" s="155">
        <v>2</v>
      </c>
      <c r="F37" s="155"/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24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0.10645</v>
      </c>
    </row>
    <row r="38" spans="1:104" x14ac:dyDescent="0.2">
      <c r="A38" s="157"/>
      <c r="B38" s="158" t="s">
        <v>68</v>
      </c>
      <c r="C38" s="159" t="str">
        <f>CONCATENATE(B33," ",C33)</f>
        <v>5 Komunikace</v>
      </c>
      <c r="D38" s="157"/>
      <c r="E38" s="160"/>
      <c r="F38" s="160"/>
      <c r="G38" s="161">
        <f>SUM(G33:G37)</f>
        <v>0</v>
      </c>
      <c r="O38" s="150">
        <v>4</v>
      </c>
      <c r="BA38" s="162">
        <f>SUM(BA33:BA37)</f>
        <v>0</v>
      </c>
      <c r="BB38" s="162">
        <f>SUM(BB33:BB37)</f>
        <v>0</v>
      </c>
      <c r="BC38" s="162">
        <f>SUM(BC33:BC37)</f>
        <v>0</v>
      </c>
      <c r="BD38" s="162">
        <f>SUM(BD33:BD37)</f>
        <v>0</v>
      </c>
      <c r="BE38" s="162">
        <f>SUM(BE33:BE37)</f>
        <v>0</v>
      </c>
    </row>
    <row r="39" spans="1:104" x14ac:dyDescent="0.2">
      <c r="A39" s="143" t="s">
        <v>64</v>
      </c>
      <c r="B39" s="144" t="s">
        <v>122</v>
      </c>
      <c r="C39" s="145" t="s">
        <v>123</v>
      </c>
      <c r="D39" s="146"/>
      <c r="E39" s="147"/>
      <c r="F39" s="147"/>
      <c r="G39" s="148"/>
      <c r="H39" s="149"/>
      <c r="I39" s="149"/>
      <c r="O39" s="150">
        <v>1</v>
      </c>
    </row>
    <row r="40" spans="1:104" ht="22.5" x14ac:dyDescent="0.2">
      <c r="A40" s="151">
        <v>25</v>
      </c>
      <c r="B40" s="152" t="s">
        <v>124</v>
      </c>
      <c r="C40" s="153" t="s">
        <v>125</v>
      </c>
      <c r="D40" s="154" t="s">
        <v>126</v>
      </c>
      <c r="E40" s="155">
        <v>12</v>
      </c>
      <c r="F40" s="155"/>
      <c r="G40" s="156">
        <f t="shared" ref="G40:G60" si="6">E40*F40</f>
        <v>0</v>
      </c>
      <c r="O40" s="150">
        <v>2</v>
      </c>
      <c r="AA40" s="123">
        <v>12</v>
      </c>
      <c r="AB40" s="123">
        <v>0</v>
      </c>
      <c r="AC40" s="123">
        <v>25</v>
      </c>
      <c r="AZ40" s="123">
        <v>1</v>
      </c>
      <c r="BA40" s="123">
        <f t="shared" ref="BA40:BA60" si="7">IF(AZ40=1,G40,0)</f>
        <v>0</v>
      </c>
      <c r="BB40" s="123">
        <f t="shared" ref="BB40:BB60" si="8">IF(AZ40=2,G40,0)</f>
        <v>0</v>
      </c>
      <c r="BC40" s="123">
        <f t="shared" ref="BC40:BC60" si="9">IF(AZ40=3,G40,0)</f>
        <v>0</v>
      </c>
      <c r="BD40" s="123">
        <f t="shared" ref="BD40:BD60" si="10">IF(AZ40=4,G40,0)</f>
        <v>0</v>
      </c>
      <c r="BE40" s="123">
        <f t="shared" ref="BE40:BE60" si="11">IF(AZ40=5,G40,0)</f>
        <v>0</v>
      </c>
      <c r="CZ40" s="123">
        <v>0.11985999999999999</v>
      </c>
    </row>
    <row r="41" spans="1:104" ht="22.5" x14ac:dyDescent="0.2">
      <c r="A41" s="151">
        <v>26</v>
      </c>
      <c r="B41" s="152" t="s">
        <v>127</v>
      </c>
      <c r="C41" s="153" t="s">
        <v>128</v>
      </c>
      <c r="D41" s="154" t="s">
        <v>108</v>
      </c>
      <c r="E41" s="155">
        <v>1</v>
      </c>
      <c r="F41" s="155"/>
      <c r="G41" s="156">
        <f t="shared" si="6"/>
        <v>0</v>
      </c>
      <c r="O41" s="150">
        <v>2</v>
      </c>
      <c r="AA41" s="123">
        <v>12</v>
      </c>
      <c r="AB41" s="123">
        <v>0</v>
      </c>
      <c r="AC41" s="123">
        <v>26</v>
      </c>
      <c r="AZ41" s="123">
        <v>1</v>
      </c>
      <c r="BA41" s="123">
        <f t="shared" si="7"/>
        <v>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1.09E-3</v>
      </c>
    </row>
    <row r="42" spans="1:104" x14ac:dyDescent="0.2">
      <c r="A42" s="151">
        <v>27</v>
      </c>
      <c r="B42" s="152" t="s">
        <v>129</v>
      </c>
      <c r="C42" s="153" t="s">
        <v>130</v>
      </c>
      <c r="D42" s="154" t="s">
        <v>108</v>
      </c>
      <c r="E42" s="155">
        <v>1</v>
      </c>
      <c r="F42" s="155"/>
      <c r="G42" s="156">
        <f t="shared" si="6"/>
        <v>0</v>
      </c>
      <c r="O42" s="150">
        <v>2</v>
      </c>
      <c r="AA42" s="123">
        <v>12</v>
      </c>
      <c r="AB42" s="123">
        <v>0</v>
      </c>
      <c r="AC42" s="123">
        <v>27</v>
      </c>
      <c r="AZ42" s="123">
        <v>1</v>
      </c>
      <c r="BA42" s="123">
        <f t="shared" si="7"/>
        <v>0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1.09E-3</v>
      </c>
    </row>
    <row r="43" spans="1:104" x14ac:dyDescent="0.2">
      <c r="A43" s="151">
        <v>28</v>
      </c>
      <c r="B43" s="152" t="s">
        <v>131</v>
      </c>
      <c r="C43" s="153" t="s">
        <v>132</v>
      </c>
      <c r="D43" s="154" t="s">
        <v>108</v>
      </c>
      <c r="E43" s="155">
        <v>1</v>
      </c>
      <c r="F43" s="155"/>
      <c r="G43" s="156">
        <f t="shared" si="6"/>
        <v>0</v>
      </c>
      <c r="O43" s="150">
        <v>2</v>
      </c>
      <c r="AA43" s="123">
        <v>12</v>
      </c>
      <c r="AB43" s="123">
        <v>0</v>
      </c>
      <c r="AC43" s="123">
        <v>28</v>
      </c>
      <c r="AZ43" s="123">
        <v>1</v>
      </c>
      <c r="BA43" s="123">
        <f t="shared" si="7"/>
        <v>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1.09E-3</v>
      </c>
    </row>
    <row r="44" spans="1:104" ht="22.5" x14ac:dyDescent="0.2">
      <c r="A44" s="151">
        <v>29</v>
      </c>
      <c r="B44" s="152" t="s">
        <v>133</v>
      </c>
      <c r="C44" s="153" t="s">
        <v>134</v>
      </c>
      <c r="D44" s="154" t="s">
        <v>126</v>
      </c>
      <c r="E44" s="155">
        <v>1</v>
      </c>
      <c r="F44" s="155"/>
      <c r="G44" s="156">
        <f t="shared" si="6"/>
        <v>0</v>
      </c>
      <c r="O44" s="150">
        <v>2</v>
      </c>
      <c r="AA44" s="123">
        <v>12</v>
      </c>
      <c r="AB44" s="123">
        <v>0</v>
      </c>
      <c r="AC44" s="123">
        <v>29</v>
      </c>
      <c r="AZ44" s="123">
        <v>1</v>
      </c>
      <c r="BA44" s="123">
        <f t="shared" si="7"/>
        <v>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4.3980100000000002</v>
      </c>
    </row>
    <row r="45" spans="1:104" ht="22.5" x14ac:dyDescent="0.2">
      <c r="A45" s="151">
        <v>30</v>
      </c>
      <c r="B45" s="152" t="s">
        <v>135</v>
      </c>
      <c r="C45" s="153" t="s">
        <v>136</v>
      </c>
      <c r="D45" s="154" t="s">
        <v>126</v>
      </c>
      <c r="E45" s="155">
        <v>1</v>
      </c>
      <c r="F45" s="155"/>
      <c r="G45" s="156">
        <f t="shared" si="6"/>
        <v>0</v>
      </c>
      <c r="O45" s="150">
        <v>2</v>
      </c>
      <c r="AA45" s="123">
        <v>12</v>
      </c>
      <c r="AB45" s="123">
        <v>0</v>
      </c>
      <c r="AC45" s="123">
        <v>30</v>
      </c>
      <c r="AZ45" s="123">
        <v>1</v>
      </c>
      <c r="BA45" s="123">
        <f t="shared" si="7"/>
        <v>0</v>
      </c>
      <c r="BB45" s="123">
        <f t="shared" si="8"/>
        <v>0</v>
      </c>
      <c r="BC45" s="123">
        <f t="shared" si="9"/>
        <v>0</v>
      </c>
      <c r="BD45" s="123">
        <f t="shared" si="10"/>
        <v>0</v>
      </c>
      <c r="BE45" s="123">
        <f t="shared" si="11"/>
        <v>0</v>
      </c>
      <c r="CZ45" s="123">
        <v>3.3860100000000002</v>
      </c>
    </row>
    <row r="46" spans="1:104" ht="22.5" x14ac:dyDescent="0.2">
      <c r="A46" s="151">
        <v>31</v>
      </c>
      <c r="B46" s="152" t="s">
        <v>137</v>
      </c>
      <c r="C46" s="153" t="s">
        <v>138</v>
      </c>
      <c r="D46" s="154" t="s">
        <v>126</v>
      </c>
      <c r="E46" s="155">
        <v>1</v>
      </c>
      <c r="F46" s="155"/>
      <c r="G46" s="156">
        <f t="shared" si="6"/>
        <v>0</v>
      </c>
      <c r="O46" s="150">
        <v>2</v>
      </c>
      <c r="AA46" s="123">
        <v>12</v>
      </c>
      <c r="AB46" s="123">
        <v>0</v>
      </c>
      <c r="AC46" s="123">
        <v>31</v>
      </c>
      <c r="AZ46" s="123">
        <v>1</v>
      </c>
      <c r="BA46" s="123">
        <f t="shared" si="7"/>
        <v>0</v>
      </c>
      <c r="BB46" s="123">
        <f t="shared" si="8"/>
        <v>0</v>
      </c>
      <c r="BC46" s="123">
        <f t="shared" si="9"/>
        <v>0</v>
      </c>
      <c r="BD46" s="123">
        <f t="shared" si="10"/>
        <v>0</v>
      </c>
      <c r="BE46" s="123">
        <f t="shared" si="11"/>
        <v>0</v>
      </c>
      <c r="CZ46" s="123">
        <v>3.8210000000000001E-2</v>
      </c>
    </row>
    <row r="47" spans="1:104" ht="22.5" x14ac:dyDescent="0.2">
      <c r="A47" s="151">
        <v>32</v>
      </c>
      <c r="B47" s="152" t="s">
        <v>139</v>
      </c>
      <c r="C47" s="153" t="s">
        <v>140</v>
      </c>
      <c r="D47" s="154" t="s">
        <v>119</v>
      </c>
      <c r="E47" s="155">
        <v>27.8</v>
      </c>
      <c r="F47" s="155"/>
      <c r="G47" s="156">
        <f t="shared" si="6"/>
        <v>0</v>
      </c>
      <c r="O47" s="150">
        <v>2</v>
      </c>
      <c r="AA47" s="123">
        <v>12</v>
      </c>
      <c r="AB47" s="123">
        <v>0</v>
      </c>
      <c r="AC47" s="123">
        <v>32</v>
      </c>
      <c r="AZ47" s="123">
        <v>1</v>
      </c>
      <c r="BA47" s="123">
        <f t="shared" si="7"/>
        <v>0</v>
      </c>
      <c r="BB47" s="123">
        <f t="shared" si="8"/>
        <v>0</v>
      </c>
      <c r="BC47" s="123">
        <f t="shared" si="9"/>
        <v>0</v>
      </c>
      <c r="BD47" s="123">
        <f t="shared" si="10"/>
        <v>0</v>
      </c>
      <c r="BE47" s="123">
        <f t="shared" si="11"/>
        <v>0</v>
      </c>
      <c r="CZ47" s="123">
        <v>1.04681</v>
      </c>
    </row>
    <row r="48" spans="1:104" ht="22.5" x14ac:dyDescent="0.2">
      <c r="A48" s="151">
        <v>33</v>
      </c>
      <c r="B48" s="152" t="s">
        <v>139</v>
      </c>
      <c r="C48" s="153" t="s">
        <v>140</v>
      </c>
      <c r="D48" s="154" t="s">
        <v>119</v>
      </c>
      <c r="E48" s="155">
        <v>4.5</v>
      </c>
      <c r="F48" s="155"/>
      <c r="G48" s="156">
        <f t="shared" si="6"/>
        <v>0</v>
      </c>
      <c r="O48" s="150">
        <v>2</v>
      </c>
      <c r="AA48" s="123">
        <v>12</v>
      </c>
      <c r="AB48" s="123">
        <v>0</v>
      </c>
      <c r="AC48" s="123">
        <v>33</v>
      </c>
      <c r="AZ48" s="123">
        <v>1</v>
      </c>
      <c r="BA48" s="123">
        <f t="shared" si="7"/>
        <v>0</v>
      </c>
      <c r="BB48" s="123">
        <f t="shared" si="8"/>
        <v>0</v>
      </c>
      <c r="BC48" s="123">
        <f t="shared" si="9"/>
        <v>0</v>
      </c>
      <c r="BD48" s="123">
        <f t="shared" si="10"/>
        <v>0</v>
      </c>
      <c r="BE48" s="123">
        <f t="shared" si="11"/>
        <v>0</v>
      </c>
      <c r="CZ48" s="123">
        <v>1.04681</v>
      </c>
    </row>
    <row r="49" spans="1:104" ht="22.5" x14ac:dyDescent="0.2">
      <c r="A49" s="151">
        <v>34</v>
      </c>
      <c r="B49" s="152" t="s">
        <v>139</v>
      </c>
      <c r="C49" s="153" t="s">
        <v>140</v>
      </c>
      <c r="D49" s="154" t="s">
        <v>119</v>
      </c>
      <c r="E49" s="155">
        <v>5.9</v>
      </c>
      <c r="F49" s="155"/>
      <c r="G49" s="156">
        <f t="shared" si="6"/>
        <v>0</v>
      </c>
      <c r="O49" s="150">
        <v>2</v>
      </c>
      <c r="AA49" s="123">
        <v>12</v>
      </c>
      <c r="AB49" s="123">
        <v>0</v>
      </c>
      <c r="AC49" s="123">
        <v>34</v>
      </c>
      <c r="AZ49" s="123">
        <v>1</v>
      </c>
      <c r="BA49" s="123">
        <f t="shared" si="7"/>
        <v>0</v>
      </c>
      <c r="BB49" s="123">
        <f t="shared" si="8"/>
        <v>0</v>
      </c>
      <c r="BC49" s="123">
        <f t="shared" si="9"/>
        <v>0</v>
      </c>
      <c r="BD49" s="123">
        <f t="shared" si="10"/>
        <v>0</v>
      </c>
      <c r="BE49" s="123">
        <f t="shared" si="11"/>
        <v>0</v>
      </c>
      <c r="CZ49" s="123">
        <v>1.04681</v>
      </c>
    </row>
    <row r="50" spans="1:104" ht="22.5" x14ac:dyDescent="0.2">
      <c r="A50" s="151">
        <v>35</v>
      </c>
      <c r="B50" s="152" t="s">
        <v>139</v>
      </c>
      <c r="C50" s="153" t="s">
        <v>140</v>
      </c>
      <c r="D50" s="154" t="s">
        <v>119</v>
      </c>
      <c r="E50" s="155">
        <v>5.8</v>
      </c>
      <c r="F50" s="155"/>
      <c r="G50" s="156">
        <f t="shared" si="6"/>
        <v>0</v>
      </c>
      <c r="O50" s="150">
        <v>2</v>
      </c>
      <c r="AA50" s="123">
        <v>12</v>
      </c>
      <c r="AB50" s="123">
        <v>0</v>
      </c>
      <c r="AC50" s="123">
        <v>35</v>
      </c>
      <c r="AZ50" s="123">
        <v>1</v>
      </c>
      <c r="BA50" s="123">
        <f t="shared" si="7"/>
        <v>0</v>
      </c>
      <c r="BB50" s="123">
        <f t="shared" si="8"/>
        <v>0</v>
      </c>
      <c r="BC50" s="123">
        <f t="shared" si="9"/>
        <v>0</v>
      </c>
      <c r="BD50" s="123">
        <f t="shared" si="10"/>
        <v>0</v>
      </c>
      <c r="BE50" s="123">
        <f t="shared" si="11"/>
        <v>0</v>
      </c>
      <c r="CZ50" s="123">
        <v>1.04681</v>
      </c>
    </row>
    <row r="51" spans="1:104" x14ac:dyDescent="0.2">
      <c r="A51" s="151">
        <v>36</v>
      </c>
      <c r="B51" s="152" t="s">
        <v>141</v>
      </c>
      <c r="C51" s="153" t="s">
        <v>142</v>
      </c>
      <c r="D51" s="154" t="s">
        <v>126</v>
      </c>
      <c r="E51" s="155">
        <v>2</v>
      </c>
      <c r="F51" s="155"/>
      <c r="G51" s="156">
        <f t="shared" si="6"/>
        <v>0</v>
      </c>
      <c r="O51" s="150">
        <v>2</v>
      </c>
      <c r="AA51" s="123">
        <v>12</v>
      </c>
      <c r="AB51" s="123">
        <v>0</v>
      </c>
      <c r="AC51" s="123">
        <v>36</v>
      </c>
      <c r="AZ51" s="123">
        <v>1</v>
      </c>
      <c r="BA51" s="123">
        <f t="shared" si="7"/>
        <v>0</v>
      </c>
      <c r="BB51" s="123">
        <f t="shared" si="8"/>
        <v>0</v>
      </c>
      <c r="BC51" s="123">
        <f t="shared" si="9"/>
        <v>0</v>
      </c>
      <c r="BD51" s="123">
        <f t="shared" si="10"/>
        <v>0</v>
      </c>
      <c r="BE51" s="123">
        <f t="shared" si="11"/>
        <v>0</v>
      </c>
      <c r="CZ51" s="123">
        <v>5.9006699999999999</v>
      </c>
    </row>
    <row r="52" spans="1:104" ht="22.5" x14ac:dyDescent="0.2">
      <c r="A52" s="151">
        <v>37</v>
      </c>
      <c r="B52" s="152" t="s">
        <v>143</v>
      </c>
      <c r="C52" s="153" t="s">
        <v>144</v>
      </c>
      <c r="D52" s="154" t="s">
        <v>119</v>
      </c>
      <c r="E52" s="155">
        <v>10</v>
      </c>
      <c r="F52" s="155"/>
      <c r="G52" s="156">
        <f t="shared" si="6"/>
        <v>0</v>
      </c>
      <c r="O52" s="150">
        <v>2</v>
      </c>
      <c r="AA52" s="123">
        <v>12</v>
      </c>
      <c r="AB52" s="123">
        <v>0</v>
      </c>
      <c r="AC52" s="123">
        <v>37</v>
      </c>
      <c r="AZ52" s="123">
        <v>1</v>
      </c>
      <c r="BA52" s="123">
        <f t="shared" si="7"/>
        <v>0</v>
      </c>
      <c r="BB52" s="123">
        <f t="shared" si="8"/>
        <v>0</v>
      </c>
      <c r="BC52" s="123">
        <f t="shared" si="9"/>
        <v>0</v>
      </c>
      <c r="BD52" s="123">
        <f t="shared" si="10"/>
        <v>0</v>
      </c>
      <c r="BE52" s="123">
        <f t="shared" si="11"/>
        <v>0</v>
      </c>
      <c r="CZ52" s="123">
        <v>1.04681</v>
      </c>
    </row>
    <row r="53" spans="1:104" ht="22.5" x14ac:dyDescent="0.2">
      <c r="A53" s="151">
        <v>38</v>
      </c>
      <c r="B53" s="152" t="s">
        <v>145</v>
      </c>
      <c r="C53" s="153" t="s">
        <v>146</v>
      </c>
      <c r="D53" s="154" t="s">
        <v>119</v>
      </c>
      <c r="E53" s="155">
        <v>6.05</v>
      </c>
      <c r="F53" s="155"/>
      <c r="G53" s="156">
        <f t="shared" si="6"/>
        <v>0</v>
      </c>
      <c r="O53" s="150">
        <v>2</v>
      </c>
      <c r="AA53" s="123">
        <v>12</v>
      </c>
      <c r="AB53" s="123">
        <v>0</v>
      </c>
      <c r="AC53" s="123">
        <v>38</v>
      </c>
      <c r="AZ53" s="123">
        <v>1</v>
      </c>
      <c r="BA53" s="123">
        <f t="shared" si="7"/>
        <v>0</v>
      </c>
      <c r="BB53" s="123">
        <f t="shared" si="8"/>
        <v>0</v>
      </c>
      <c r="BC53" s="123">
        <f t="shared" si="9"/>
        <v>0</v>
      </c>
      <c r="BD53" s="123">
        <f t="shared" si="10"/>
        <v>0</v>
      </c>
      <c r="BE53" s="123">
        <f t="shared" si="11"/>
        <v>0</v>
      </c>
      <c r="CZ53" s="123">
        <v>1.2545500000000001</v>
      </c>
    </row>
    <row r="54" spans="1:104" ht="22.5" x14ac:dyDescent="0.2">
      <c r="A54" s="151">
        <v>39</v>
      </c>
      <c r="B54" s="152" t="s">
        <v>143</v>
      </c>
      <c r="C54" s="153" t="s">
        <v>147</v>
      </c>
      <c r="D54" s="154" t="s">
        <v>119</v>
      </c>
      <c r="E54" s="155">
        <v>25</v>
      </c>
      <c r="F54" s="155"/>
      <c r="G54" s="156">
        <f t="shared" si="6"/>
        <v>0</v>
      </c>
      <c r="O54" s="150">
        <v>2</v>
      </c>
      <c r="AA54" s="123">
        <v>12</v>
      </c>
      <c r="AB54" s="123">
        <v>0</v>
      </c>
      <c r="AC54" s="123">
        <v>39</v>
      </c>
      <c r="AZ54" s="123">
        <v>1</v>
      </c>
      <c r="BA54" s="123">
        <f t="shared" si="7"/>
        <v>0</v>
      </c>
      <c r="BB54" s="123">
        <f t="shared" si="8"/>
        <v>0</v>
      </c>
      <c r="BC54" s="123">
        <f t="shared" si="9"/>
        <v>0</v>
      </c>
      <c r="BD54" s="123">
        <f t="shared" si="10"/>
        <v>0</v>
      </c>
      <c r="BE54" s="123">
        <f t="shared" si="11"/>
        <v>0</v>
      </c>
      <c r="CZ54" s="123">
        <v>1.04681</v>
      </c>
    </row>
    <row r="55" spans="1:104" x14ac:dyDescent="0.2">
      <c r="A55" s="151">
        <v>40</v>
      </c>
      <c r="B55" s="152" t="s">
        <v>148</v>
      </c>
      <c r="C55" s="153" t="s">
        <v>149</v>
      </c>
      <c r="D55" s="154" t="s">
        <v>126</v>
      </c>
      <c r="E55" s="155">
        <v>2</v>
      </c>
      <c r="F55" s="155"/>
      <c r="G55" s="156">
        <f t="shared" si="6"/>
        <v>0</v>
      </c>
      <c r="O55" s="150">
        <v>2</v>
      </c>
      <c r="AA55" s="123">
        <v>12</v>
      </c>
      <c r="AB55" s="123">
        <v>0</v>
      </c>
      <c r="AC55" s="123">
        <v>40</v>
      </c>
      <c r="AZ55" s="123">
        <v>1</v>
      </c>
      <c r="BA55" s="123">
        <f t="shared" si="7"/>
        <v>0</v>
      </c>
      <c r="BB55" s="123">
        <f t="shared" si="8"/>
        <v>0</v>
      </c>
      <c r="BC55" s="123">
        <f t="shared" si="9"/>
        <v>0</v>
      </c>
      <c r="BD55" s="123">
        <f t="shared" si="10"/>
        <v>0</v>
      </c>
      <c r="BE55" s="123">
        <f t="shared" si="11"/>
        <v>0</v>
      </c>
      <c r="CZ55" s="123">
        <v>9.3600000000000003E-3</v>
      </c>
    </row>
    <row r="56" spans="1:104" ht="22.5" x14ac:dyDescent="0.2">
      <c r="A56" s="151">
        <v>41</v>
      </c>
      <c r="B56" s="152" t="s">
        <v>145</v>
      </c>
      <c r="C56" s="153" t="s">
        <v>146</v>
      </c>
      <c r="D56" s="154" t="s">
        <v>119</v>
      </c>
      <c r="E56" s="155">
        <v>2.15</v>
      </c>
      <c r="F56" s="155"/>
      <c r="G56" s="156">
        <f t="shared" si="6"/>
        <v>0</v>
      </c>
      <c r="O56" s="150">
        <v>2</v>
      </c>
      <c r="AA56" s="123">
        <v>12</v>
      </c>
      <c r="AB56" s="123">
        <v>0</v>
      </c>
      <c r="AC56" s="123">
        <v>41</v>
      </c>
      <c r="AZ56" s="123">
        <v>1</v>
      </c>
      <c r="BA56" s="123">
        <f t="shared" si="7"/>
        <v>0</v>
      </c>
      <c r="BB56" s="123">
        <f t="shared" si="8"/>
        <v>0</v>
      </c>
      <c r="BC56" s="123">
        <f t="shared" si="9"/>
        <v>0</v>
      </c>
      <c r="BD56" s="123">
        <f t="shared" si="10"/>
        <v>0</v>
      </c>
      <c r="BE56" s="123">
        <f t="shared" si="11"/>
        <v>0</v>
      </c>
      <c r="CZ56" s="123">
        <v>1.2545500000000001</v>
      </c>
    </row>
    <row r="57" spans="1:104" ht="22.5" x14ac:dyDescent="0.2">
      <c r="A57" s="151">
        <v>42</v>
      </c>
      <c r="B57" s="152" t="s">
        <v>148</v>
      </c>
      <c r="C57" s="153" t="s">
        <v>150</v>
      </c>
      <c r="D57" s="154" t="s">
        <v>126</v>
      </c>
      <c r="E57" s="155">
        <v>12</v>
      </c>
      <c r="F57" s="155"/>
      <c r="G57" s="156">
        <f t="shared" si="6"/>
        <v>0</v>
      </c>
      <c r="O57" s="150">
        <v>2</v>
      </c>
      <c r="AA57" s="123">
        <v>12</v>
      </c>
      <c r="AB57" s="123">
        <v>0</v>
      </c>
      <c r="AC57" s="123">
        <v>42</v>
      </c>
      <c r="AZ57" s="123">
        <v>1</v>
      </c>
      <c r="BA57" s="123">
        <f t="shared" si="7"/>
        <v>0</v>
      </c>
      <c r="BB57" s="123">
        <f t="shared" si="8"/>
        <v>0</v>
      </c>
      <c r="BC57" s="123">
        <f t="shared" si="9"/>
        <v>0</v>
      </c>
      <c r="BD57" s="123">
        <f t="shared" si="10"/>
        <v>0</v>
      </c>
      <c r="BE57" s="123">
        <f t="shared" si="11"/>
        <v>0</v>
      </c>
      <c r="CZ57" s="123">
        <v>9.3600000000000003E-3</v>
      </c>
    </row>
    <row r="58" spans="1:104" ht="22.5" x14ac:dyDescent="0.2">
      <c r="A58" s="151">
        <v>43</v>
      </c>
      <c r="B58" s="152" t="s">
        <v>145</v>
      </c>
      <c r="C58" s="153" t="s">
        <v>146</v>
      </c>
      <c r="D58" s="154" t="s">
        <v>119</v>
      </c>
      <c r="E58" s="155">
        <v>10</v>
      </c>
      <c r="F58" s="155"/>
      <c r="G58" s="156">
        <f t="shared" si="6"/>
        <v>0</v>
      </c>
      <c r="O58" s="150">
        <v>2</v>
      </c>
      <c r="AA58" s="123">
        <v>12</v>
      </c>
      <c r="AB58" s="123">
        <v>0</v>
      </c>
      <c r="AC58" s="123">
        <v>43</v>
      </c>
      <c r="AZ58" s="123">
        <v>1</v>
      </c>
      <c r="BA58" s="123">
        <f t="shared" si="7"/>
        <v>0</v>
      </c>
      <c r="BB58" s="123">
        <f t="shared" si="8"/>
        <v>0</v>
      </c>
      <c r="BC58" s="123">
        <f t="shared" si="9"/>
        <v>0</v>
      </c>
      <c r="BD58" s="123">
        <f t="shared" si="10"/>
        <v>0</v>
      </c>
      <c r="BE58" s="123">
        <f t="shared" si="11"/>
        <v>0</v>
      </c>
      <c r="CZ58" s="123">
        <v>1.2545500000000001</v>
      </c>
    </row>
    <row r="59" spans="1:104" x14ac:dyDescent="0.2">
      <c r="A59" s="151">
        <v>44</v>
      </c>
      <c r="B59" s="152" t="s">
        <v>151</v>
      </c>
      <c r="C59" s="153" t="s">
        <v>152</v>
      </c>
      <c r="D59" s="154" t="s">
        <v>126</v>
      </c>
      <c r="E59" s="155">
        <v>2</v>
      </c>
      <c r="F59" s="155"/>
      <c r="G59" s="156">
        <f t="shared" si="6"/>
        <v>0</v>
      </c>
      <c r="O59" s="150">
        <v>2</v>
      </c>
      <c r="AA59" s="123">
        <v>12</v>
      </c>
      <c r="AB59" s="123">
        <v>0</v>
      </c>
      <c r="AC59" s="123">
        <v>44</v>
      </c>
      <c r="AZ59" s="123">
        <v>1</v>
      </c>
      <c r="BA59" s="123">
        <f t="shared" si="7"/>
        <v>0</v>
      </c>
      <c r="BB59" s="123">
        <f t="shared" si="8"/>
        <v>0</v>
      </c>
      <c r="BC59" s="123">
        <f t="shared" si="9"/>
        <v>0</v>
      </c>
      <c r="BD59" s="123">
        <f t="shared" si="10"/>
        <v>0</v>
      </c>
      <c r="BE59" s="123">
        <f t="shared" si="11"/>
        <v>0</v>
      </c>
      <c r="CZ59" s="123">
        <v>4.8669999999999998E-2</v>
      </c>
    </row>
    <row r="60" spans="1:104" x14ac:dyDescent="0.2">
      <c r="A60" s="151">
        <v>45</v>
      </c>
      <c r="B60" s="152" t="s">
        <v>153</v>
      </c>
      <c r="C60" s="153" t="s">
        <v>154</v>
      </c>
      <c r="D60" s="154" t="s">
        <v>67</v>
      </c>
      <c r="E60" s="155">
        <v>6</v>
      </c>
      <c r="F60" s="155"/>
      <c r="G60" s="156">
        <f t="shared" si="6"/>
        <v>0</v>
      </c>
      <c r="O60" s="150">
        <v>2</v>
      </c>
      <c r="AA60" s="123">
        <v>12</v>
      </c>
      <c r="AB60" s="123">
        <v>0</v>
      </c>
      <c r="AC60" s="123">
        <v>45</v>
      </c>
      <c r="AZ60" s="123">
        <v>1</v>
      </c>
      <c r="BA60" s="123">
        <f t="shared" si="7"/>
        <v>0</v>
      </c>
      <c r="BB60" s="123">
        <f t="shared" si="8"/>
        <v>0</v>
      </c>
      <c r="BC60" s="123">
        <f t="shared" si="9"/>
        <v>0</v>
      </c>
      <c r="BD60" s="123">
        <f t="shared" si="10"/>
        <v>0</v>
      </c>
      <c r="BE60" s="123">
        <f t="shared" si="11"/>
        <v>0</v>
      </c>
      <c r="CZ60" s="123">
        <v>1.09E-3</v>
      </c>
    </row>
    <row r="61" spans="1:104" x14ac:dyDescent="0.2">
      <c r="A61" s="157"/>
      <c r="B61" s="158" t="s">
        <v>68</v>
      </c>
      <c r="C61" s="159" t="str">
        <f>CONCATENATE(B39," ",C39)</f>
        <v>8 Trubní vedení</v>
      </c>
      <c r="D61" s="157"/>
      <c r="E61" s="160"/>
      <c r="F61" s="160"/>
      <c r="G61" s="161">
        <f>SUM(G39:G60)</f>
        <v>0</v>
      </c>
      <c r="O61" s="150">
        <v>4</v>
      </c>
      <c r="BA61" s="162">
        <f>SUM(BA39:BA60)</f>
        <v>0</v>
      </c>
      <c r="BB61" s="162">
        <f>SUM(BB39:BB60)</f>
        <v>0</v>
      </c>
      <c r="BC61" s="162">
        <f>SUM(BC39:BC60)</f>
        <v>0</v>
      </c>
      <c r="BD61" s="162">
        <f>SUM(BD39:BD60)</f>
        <v>0</v>
      </c>
      <c r="BE61" s="162">
        <f>SUM(BE39:BE60)</f>
        <v>0</v>
      </c>
    </row>
    <row r="62" spans="1:104" x14ac:dyDescent="0.2">
      <c r="A62" s="143" t="s">
        <v>64</v>
      </c>
      <c r="B62" s="144" t="s">
        <v>155</v>
      </c>
      <c r="C62" s="145" t="s">
        <v>156</v>
      </c>
      <c r="D62" s="146"/>
      <c r="E62" s="147"/>
      <c r="F62" s="147"/>
      <c r="G62" s="148"/>
      <c r="H62" s="149"/>
      <c r="I62" s="149"/>
      <c r="O62" s="150">
        <v>1</v>
      </c>
    </row>
    <row r="63" spans="1:104" x14ac:dyDescent="0.2">
      <c r="A63" s="151">
        <v>46</v>
      </c>
      <c r="B63" s="152" t="s">
        <v>157</v>
      </c>
      <c r="C63" s="153" t="s">
        <v>158</v>
      </c>
      <c r="D63" s="154" t="s">
        <v>67</v>
      </c>
      <c r="E63" s="155">
        <v>2</v>
      </c>
      <c r="F63" s="155"/>
      <c r="G63" s="156">
        <f>E63*F63</f>
        <v>0</v>
      </c>
      <c r="O63" s="150">
        <v>2</v>
      </c>
      <c r="AA63" s="123">
        <v>12</v>
      </c>
      <c r="AB63" s="123">
        <v>0</v>
      </c>
      <c r="AC63" s="123">
        <v>46</v>
      </c>
      <c r="AZ63" s="123">
        <v>1</v>
      </c>
      <c r="BA63" s="123">
        <f>IF(AZ63=1,G63,0)</f>
        <v>0</v>
      </c>
      <c r="BB63" s="123">
        <f>IF(AZ63=2,G63,0)</f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2.443E-2</v>
      </c>
    </row>
    <row r="64" spans="1:104" x14ac:dyDescent="0.2">
      <c r="A64" s="151">
        <v>47</v>
      </c>
      <c r="B64" s="152" t="s">
        <v>159</v>
      </c>
      <c r="C64" s="153" t="s">
        <v>160</v>
      </c>
      <c r="D64" s="154" t="s">
        <v>108</v>
      </c>
      <c r="E64" s="155">
        <v>1</v>
      </c>
      <c r="F64" s="155"/>
      <c r="G64" s="156">
        <f>E64*F64</f>
        <v>0</v>
      </c>
      <c r="O64" s="150">
        <v>2</v>
      </c>
      <c r="AA64" s="123">
        <v>12</v>
      </c>
      <c r="AB64" s="123">
        <v>0</v>
      </c>
      <c r="AC64" s="123">
        <v>47</v>
      </c>
      <c r="AZ64" s="123">
        <v>1</v>
      </c>
      <c r="BA64" s="123">
        <f>IF(AZ64=1,G64,0)</f>
        <v>0</v>
      </c>
      <c r="BB64" s="123">
        <f>IF(AZ64=2,G64,0)</f>
        <v>0</v>
      </c>
      <c r="BC64" s="123">
        <f>IF(AZ64=3,G64,0)</f>
        <v>0</v>
      </c>
      <c r="BD64" s="123">
        <f>IF(AZ64=4,G64,0)</f>
        <v>0</v>
      </c>
      <c r="BE64" s="123">
        <f>IF(AZ64=5,G64,0)</f>
        <v>0</v>
      </c>
      <c r="CZ64" s="123">
        <v>2.443E-2</v>
      </c>
    </row>
    <row r="65" spans="1:104" x14ac:dyDescent="0.2">
      <c r="A65" s="151">
        <v>48</v>
      </c>
      <c r="B65" s="152" t="s">
        <v>157</v>
      </c>
      <c r="C65" s="153" t="s">
        <v>161</v>
      </c>
      <c r="D65" s="154" t="s">
        <v>162</v>
      </c>
      <c r="E65" s="155">
        <v>10</v>
      </c>
      <c r="F65" s="155"/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48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2.443E-2</v>
      </c>
    </row>
    <row r="66" spans="1:104" x14ac:dyDescent="0.2">
      <c r="A66" s="151">
        <v>49</v>
      </c>
      <c r="B66" s="152" t="s">
        <v>163</v>
      </c>
      <c r="C66" s="153" t="s">
        <v>164</v>
      </c>
      <c r="D66" s="154" t="s">
        <v>108</v>
      </c>
      <c r="E66" s="155">
        <v>1</v>
      </c>
      <c r="F66" s="155"/>
      <c r="G66" s="156">
        <f>E66*F66</f>
        <v>0</v>
      </c>
      <c r="O66" s="150">
        <v>2</v>
      </c>
      <c r="AA66" s="123">
        <v>12</v>
      </c>
      <c r="AB66" s="123">
        <v>0</v>
      </c>
      <c r="AC66" s="123">
        <v>49</v>
      </c>
      <c r="AZ66" s="123">
        <v>1</v>
      </c>
      <c r="BA66" s="123">
        <f>IF(AZ66=1,G66,0)</f>
        <v>0</v>
      </c>
      <c r="BB66" s="123">
        <f>IF(AZ66=2,G66,0)</f>
        <v>0</v>
      </c>
      <c r="BC66" s="123">
        <f>IF(AZ66=3,G66,0)</f>
        <v>0</v>
      </c>
      <c r="BD66" s="123">
        <f>IF(AZ66=4,G66,0)</f>
        <v>0</v>
      </c>
      <c r="BE66" s="123">
        <f>IF(AZ66=5,G66,0)</f>
        <v>0</v>
      </c>
      <c r="CZ66" s="123">
        <v>4.0000000000000003E-5</v>
      </c>
    </row>
    <row r="67" spans="1:104" x14ac:dyDescent="0.2">
      <c r="A67" s="157"/>
      <c r="B67" s="158" t="s">
        <v>68</v>
      </c>
      <c r="C67" s="159" t="str">
        <f>CONCATENATE(B62," ",C62)</f>
        <v>95 Dokončovací kce na pozem.stav.</v>
      </c>
      <c r="D67" s="157"/>
      <c r="E67" s="160"/>
      <c r="F67" s="160"/>
      <c r="G67" s="161">
        <f>SUM(G62:G66)</f>
        <v>0</v>
      </c>
      <c r="O67" s="150">
        <v>4</v>
      </c>
      <c r="BA67" s="162">
        <f>SUM(BA62:BA66)</f>
        <v>0</v>
      </c>
      <c r="BB67" s="162">
        <f>SUM(BB62:BB66)</f>
        <v>0</v>
      </c>
      <c r="BC67" s="162">
        <f>SUM(BC62:BC66)</f>
        <v>0</v>
      </c>
      <c r="BD67" s="162">
        <f>SUM(BD62:BD66)</f>
        <v>0</v>
      </c>
      <c r="BE67" s="162">
        <f>SUM(BE62:BE66)</f>
        <v>0</v>
      </c>
    </row>
    <row r="68" spans="1:104" x14ac:dyDescent="0.2">
      <c r="A68" s="143" t="s">
        <v>64</v>
      </c>
      <c r="B68" s="144" t="s">
        <v>165</v>
      </c>
      <c r="C68" s="145" t="s">
        <v>166</v>
      </c>
      <c r="D68" s="146"/>
      <c r="E68" s="147"/>
      <c r="F68" s="147"/>
      <c r="G68" s="148"/>
      <c r="H68" s="149"/>
      <c r="I68" s="149"/>
      <c r="O68" s="150">
        <v>1</v>
      </c>
    </row>
    <row r="69" spans="1:104" x14ac:dyDescent="0.2">
      <c r="A69" s="151">
        <v>50</v>
      </c>
      <c r="B69" s="152" t="s">
        <v>167</v>
      </c>
      <c r="C69" s="153" t="s">
        <v>168</v>
      </c>
      <c r="D69" s="154" t="s">
        <v>169</v>
      </c>
      <c r="E69" s="155">
        <v>11.616</v>
      </c>
      <c r="F69" s="155"/>
      <c r="G69" s="156">
        <f t="shared" ref="G69:G82" si="12">E69*F69</f>
        <v>0</v>
      </c>
      <c r="O69" s="150">
        <v>2</v>
      </c>
      <c r="AA69" s="123">
        <v>12</v>
      </c>
      <c r="AB69" s="123">
        <v>0</v>
      </c>
      <c r="AC69" s="123">
        <v>50</v>
      </c>
      <c r="AZ69" s="123">
        <v>1</v>
      </c>
      <c r="BA69" s="123">
        <f t="shared" ref="BA69:BA82" si="13">IF(AZ69=1,G69,0)</f>
        <v>0</v>
      </c>
      <c r="BB69" s="123">
        <f t="shared" ref="BB69:BB82" si="14">IF(AZ69=2,G69,0)</f>
        <v>0</v>
      </c>
      <c r="BC69" s="123">
        <f t="shared" ref="BC69:BC82" si="15">IF(AZ69=3,G69,0)</f>
        <v>0</v>
      </c>
      <c r="BD69" s="123">
        <f t="shared" ref="BD69:BD82" si="16">IF(AZ69=4,G69,0)</f>
        <v>0</v>
      </c>
      <c r="BE69" s="123">
        <f t="shared" ref="BE69:BE82" si="17">IF(AZ69=5,G69,0)</f>
        <v>0</v>
      </c>
      <c r="CZ69" s="123">
        <v>0</v>
      </c>
    </row>
    <row r="70" spans="1:104" x14ac:dyDescent="0.2">
      <c r="A70" s="151">
        <v>51</v>
      </c>
      <c r="B70" s="152" t="s">
        <v>170</v>
      </c>
      <c r="C70" s="153" t="s">
        <v>171</v>
      </c>
      <c r="D70" s="154" t="s">
        <v>169</v>
      </c>
      <c r="E70" s="155">
        <v>11.616</v>
      </c>
      <c r="F70" s="155"/>
      <c r="G70" s="156">
        <f t="shared" si="12"/>
        <v>0</v>
      </c>
      <c r="O70" s="150">
        <v>2</v>
      </c>
      <c r="AA70" s="123">
        <v>12</v>
      </c>
      <c r="AB70" s="123">
        <v>0</v>
      </c>
      <c r="AC70" s="123">
        <v>51</v>
      </c>
      <c r="AZ70" s="123">
        <v>1</v>
      </c>
      <c r="BA70" s="123">
        <f t="shared" si="13"/>
        <v>0</v>
      </c>
      <c r="BB70" s="123">
        <f t="shared" si="14"/>
        <v>0</v>
      </c>
      <c r="BC70" s="123">
        <f t="shared" si="15"/>
        <v>0</v>
      </c>
      <c r="BD70" s="123">
        <f t="shared" si="16"/>
        <v>0</v>
      </c>
      <c r="BE70" s="123">
        <f t="shared" si="17"/>
        <v>0</v>
      </c>
      <c r="CZ70" s="123">
        <v>0</v>
      </c>
    </row>
    <row r="71" spans="1:104" x14ac:dyDescent="0.2">
      <c r="A71" s="151">
        <v>52</v>
      </c>
      <c r="B71" s="152" t="s">
        <v>172</v>
      </c>
      <c r="C71" s="153" t="s">
        <v>173</v>
      </c>
      <c r="D71" s="154" t="s">
        <v>169</v>
      </c>
      <c r="E71" s="155">
        <v>11.616</v>
      </c>
      <c r="F71" s="155"/>
      <c r="G71" s="156">
        <f t="shared" si="12"/>
        <v>0</v>
      </c>
      <c r="O71" s="150">
        <v>2</v>
      </c>
      <c r="AA71" s="123">
        <v>12</v>
      </c>
      <c r="AB71" s="123">
        <v>0</v>
      </c>
      <c r="AC71" s="123">
        <v>52</v>
      </c>
      <c r="AZ71" s="123">
        <v>1</v>
      </c>
      <c r="BA71" s="123">
        <f t="shared" si="13"/>
        <v>0</v>
      </c>
      <c r="BB71" s="123">
        <f t="shared" si="14"/>
        <v>0</v>
      </c>
      <c r="BC71" s="123">
        <f t="shared" si="15"/>
        <v>0</v>
      </c>
      <c r="BD71" s="123">
        <f t="shared" si="16"/>
        <v>0</v>
      </c>
      <c r="BE71" s="123">
        <f t="shared" si="17"/>
        <v>0</v>
      </c>
      <c r="CZ71" s="123">
        <v>0</v>
      </c>
    </row>
    <row r="72" spans="1:104" x14ac:dyDescent="0.2">
      <c r="A72" s="151">
        <v>53</v>
      </c>
      <c r="B72" s="152" t="s">
        <v>174</v>
      </c>
      <c r="C72" s="153" t="s">
        <v>175</v>
      </c>
      <c r="D72" s="154" t="s">
        <v>169</v>
      </c>
      <c r="E72" s="155">
        <v>11.616</v>
      </c>
      <c r="F72" s="155"/>
      <c r="G72" s="156">
        <f t="shared" si="12"/>
        <v>0</v>
      </c>
      <c r="O72" s="150">
        <v>2</v>
      </c>
      <c r="AA72" s="123">
        <v>12</v>
      </c>
      <c r="AB72" s="123">
        <v>0</v>
      </c>
      <c r="AC72" s="123">
        <v>53</v>
      </c>
      <c r="AZ72" s="123">
        <v>1</v>
      </c>
      <c r="BA72" s="123">
        <f t="shared" si="13"/>
        <v>0</v>
      </c>
      <c r="BB72" s="123">
        <f t="shared" si="14"/>
        <v>0</v>
      </c>
      <c r="BC72" s="123">
        <f t="shared" si="15"/>
        <v>0</v>
      </c>
      <c r="BD72" s="123">
        <f t="shared" si="16"/>
        <v>0</v>
      </c>
      <c r="BE72" s="123">
        <f t="shared" si="17"/>
        <v>0</v>
      </c>
      <c r="CZ72" s="123">
        <v>0</v>
      </c>
    </row>
    <row r="73" spans="1:104" x14ac:dyDescent="0.2">
      <c r="A73" s="151">
        <v>54</v>
      </c>
      <c r="B73" s="152" t="s">
        <v>176</v>
      </c>
      <c r="C73" s="153" t="s">
        <v>177</v>
      </c>
      <c r="D73" s="154" t="s">
        <v>169</v>
      </c>
      <c r="E73" s="155">
        <v>70.59</v>
      </c>
      <c r="F73" s="155"/>
      <c r="G73" s="156">
        <f t="shared" si="12"/>
        <v>0</v>
      </c>
      <c r="O73" s="150">
        <v>2</v>
      </c>
      <c r="AA73" s="123">
        <v>12</v>
      </c>
      <c r="AB73" s="123">
        <v>0</v>
      </c>
      <c r="AC73" s="123">
        <v>54</v>
      </c>
      <c r="AZ73" s="123">
        <v>1</v>
      </c>
      <c r="BA73" s="123">
        <f t="shared" si="13"/>
        <v>0</v>
      </c>
      <c r="BB73" s="123">
        <f t="shared" si="14"/>
        <v>0</v>
      </c>
      <c r="BC73" s="123">
        <f t="shared" si="15"/>
        <v>0</v>
      </c>
      <c r="BD73" s="123">
        <f t="shared" si="16"/>
        <v>0</v>
      </c>
      <c r="BE73" s="123">
        <f t="shared" si="17"/>
        <v>0</v>
      </c>
      <c r="CZ73" s="123">
        <v>0</v>
      </c>
    </row>
    <row r="74" spans="1:104" x14ac:dyDescent="0.2">
      <c r="A74" s="151">
        <v>55</v>
      </c>
      <c r="B74" s="152" t="s">
        <v>178</v>
      </c>
      <c r="C74" s="153" t="s">
        <v>179</v>
      </c>
      <c r="D74" s="154" t="s">
        <v>169</v>
      </c>
      <c r="E74" s="155">
        <v>70.59</v>
      </c>
      <c r="F74" s="155"/>
      <c r="G74" s="156">
        <f t="shared" si="12"/>
        <v>0</v>
      </c>
      <c r="O74" s="150">
        <v>2</v>
      </c>
      <c r="AA74" s="123">
        <v>12</v>
      </c>
      <c r="AB74" s="123">
        <v>0</v>
      </c>
      <c r="AC74" s="123">
        <v>55</v>
      </c>
      <c r="AZ74" s="123">
        <v>1</v>
      </c>
      <c r="BA74" s="123">
        <f t="shared" si="13"/>
        <v>0</v>
      </c>
      <c r="BB74" s="123">
        <f t="shared" si="14"/>
        <v>0</v>
      </c>
      <c r="BC74" s="123">
        <f t="shared" si="15"/>
        <v>0</v>
      </c>
      <c r="BD74" s="123">
        <f t="shared" si="16"/>
        <v>0</v>
      </c>
      <c r="BE74" s="123">
        <f t="shared" si="17"/>
        <v>0</v>
      </c>
      <c r="CZ74" s="123">
        <v>0</v>
      </c>
    </row>
    <row r="75" spans="1:104" x14ac:dyDescent="0.2">
      <c r="A75" s="151">
        <v>56</v>
      </c>
      <c r="B75" s="152" t="s">
        <v>180</v>
      </c>
      <c r="C75" s="153" t="s">
        <v>181</v>
      </c>
      <c r="D75" s="154" t="s">
        <v>169</v>
      </c>
      <c r="E75" s="155">
        <v>70.59</v>
      </c>
      <c r="F75" s="155"/>
      <c r="G75" s="156">
        <f t="shared" si="12"/>
        <v>0</v>
      </c>
      <c r="O75" s="150">
        <v>2</v>
      </c>
      <c r="AA75" s="123">
        <v>12</v>
      </c>
      <c r="AB75" s="123">
        <v>0</v>
      </c>
      <c r="AC75" s="123">
        <v>56</v>
      </c>
      <c r="AZ75" s="123">
        <v>1</v>
      </c>
      <c r="BA75" s="123">
        <f t="shared" si="13"/>
        <v>0</v>
      </c>
      <c r="BB75" s="123">
        <f t="shared" si="14"/>
        <v>0</v>
      </c>
      <c r="BC75" s="123">
        <f t="shared" si="15"/>
        <v>0</v>
      </c>
      <c r="BD75" s="123">
        <f t="shared" si="16"/>
        <v>0</v>
      </c>
      <c r="BE75" s="123">
        <f t="shared" si="17"/>
        <v>0</v>
      </c>
      <c r="CZ75" s="123">
        <v>0</v>
      </c>
    </row>
    <row r="76" spans="1:104" x14ac:dyDescent="0.2">
      <c r="A76" s="151">
        <v>57</v>
      </c>
      <c r="B76" s="152" t="s">
        <v>182</v>
      </c>
      <c r="C76" s="153" t="s">
        <v>183</v>
      </c>
      <c r="D76" s="154" t="s">
        <v>169</v>
      </c>
      <c r="E76" s="155">
        <v>70.59</v>
      </c>
      <c r="F76" s="155"/>
      <c r="G76" s="156">
        <f t="shared" si="12"/>
        <v>0</v>
      </c>
      <c r="O76" s="150">
        <v>2</v>
      </c>
      <c r="AA76" s="123">
        <v>12</v>
      </c>
      <c r="AB76" s="123">
        <v>0</v>
      </c>
      <c r="AC76" s="123">
        <v>57</v>
      </c>
      <c r="AZ76" s="123">
        <v>1</v>
      </c>
      <c r="BA76" s="123">
        <f t="shared" si="13"/>
        <v>0</v>
      </c>
      <c r="BB76" s="123">
        <f t="shared" si="14"/>
        <v>0</v>
      </c>
      <c r="BC76" s="123">
        <f t="shared" si="15"/>
        <v>0</v>
      </c>
      <c r="BD76" s="123">
        <f t="shared" si="16"/>
        <v>0</v>
      </c>
      <c r="BE76" s="123">
        <f t="shared" si="17"/>
        <v>0</v>
      </c>
      <c r="CZ76" s="123">
        <v>0</v>
      </c>
    </row>
    <row r="77" spans="1:104" x14ac:dyDescent="0.2">
      <c r="A77" s="151">
        <v>58</v>
      </c>
      <c r="B77" s="152" t="s">
        <v>184</v>
      </c>
      <c r="C77" s="153" t="s">
        <v>185</v>
      </c>
      <c r="D77" s="154" t="s">
        <v>169</v>
      </c>
      <c r="E77" s="155">
        <v>126.83</v>
      </c>
      <c r="F77" s="155"/>
      <c r="G77" s="156">
        <f t="shared" si="12"/>
        <v>0</v>
      </c>
      <c r="O77" s="150">
        <v>2</v>
      </c>
      <c r="AA77" s="123">
        <v>12</v>
      </c>
      <c r="AB77" s="123">
        <v>0</v>
      </c>
      <c r="AC77" s="123">
        <v>58</v>
      </c>
      <c r="AZ77" s="123">
        <v>1</v>
      </c>
      <c r="BA77" s="123">
        <f t="shared" si="13"/>
        <v>0</v>
      </c>
      <c r="BB77" s="123">
        <f t="shared" si="14"/>
        <v>0</v>
      </c>
      <c r="BC77" s="123">
        <f t="shared" si="15"/>
        <v>0</v>
      </c>
      <c r="BD77" s="123">
        <f t="shared" si="16"/>
        <v>0</v>
      </c>
      <c r="BE77" s="123">
        <f t="shared" si="17"/>
        <v>0</v>
      </c>
      <c r="CZ77" s="123">
        <v>0</v>
      </c>
    </row>
    <row r="78" spans="1:104" x14ac:dyDescent="0.2">
      <c r="A78" s="151">
        <v>59</v>
      </c>
      <c r="B78" s="152" t="s">
        <v>186</v>
      </c>
      <c r="C78" s="153" t="s">
        <v>187</v>
      </c>
      <c r="D78" s="154" t="s">
        <v>169</v>
      </c>
      <c r="E78" s="155">
        <v>126.83</v>
      </c>
      <c r="F78" s="155"/>
      <c r="G78" s="156">
        <f t="shared" si="12"/>
        <v>0</v>
      </c>
      <c r="O78" s="150">
        <v>2</v>
      </c>
      <c r="AA78" s="123">
        <v>12</v>
      </c>
      <c r="AB78" s="123">
        <v>0</v>
      </c>
      <c r="AC78" s="123">
        <v>59</v>
      </c>
      <c r="AZ78" s="123">
        <v>1</v>
      </c>
      <c r="BA78" s="123">
        <f t="shared" si="13"/>
        <v>0</v>
      </c>
      <c r="BB78" s="123">
        <f t="shared" si="14"/>
        <v>0</v>
      </c>
      <c r="BC78" s="123">
        <f t="shared" si="15"/>
        <v>0</v>
      </c>
      <c r="BD78" s="123">
        <f t="shared" si="16"/>
        <v>0</v>
      </c>
      <c r="BE78" s="123">
        <f t="shared" si="17"/>
        <v>0</v>
      </c>
      <c r="CZ78" s="123">
        <v>0</v>
      </c>
    </row>
    <row r="79" spans="1:104" x14ac:dyDescent="0.2">
      <c r="A79" s="151">
        <v>60</v>
      </c>
      <c r="B79" s="152" t="s">
        <v>188</v>
      </c>
      <c r="C79" s="153" t="s">
        <v>189</v>
      </c>
      <c r="D79" s="154" t="s">
        <v>169</v>
      </c>
      <c r="E79" s="155">
        <v>0.98</v>
      </c>
      <c r="F79" s="155"/>
      <c r="G79" s="156">
        <f t="shared" si="12"/>
        <v>0</v>
      </c>
      <c r="O79" s="150">
        <v>2</v>
      </c>
      <c r="AA79" s="123">
        <v>12</v>
      </c>
      <c r="AB79" s="123">
        <v>0</v>
      </c>
      <c r="AC79" s="123">
        <v>60</v>
      </c>
      <c r="AZ79" s="123">
        <v>1</v>
      </c>
      <c r="BA79" s="123">
        <f t="shared" si="13"/>
        <v>0</v>
      </c>
      <c r="BB79" s="123">
        <f t="shared" si="14"/>
        <v>0</v>
      </c>
      <c r="BC79" s="123">
        <f t="shared" si="15"/>
        <v>0</v>
      </c>
      <c r="BD79" s="123">
        <f t="shared" si="16"/>
        <v>0</v>
      </c>
      <c r="BE79" s="123">
        <f t="shared" si="17"/>
        <v>0</v>
      </c>
      <c r="CZ79" s="123">
        <v>0</v>
      </c>
    </row>
    <row r="80" spans="1:104" x14ac:dyDescent="0.2">
      <c r="A80" s="151">
        <v>61</v>
      </c>
      <c r="B80" s="152" t="s">
        <v>190</v>
      </c>
      <c r="C80" s="153" t="s">
        <v>191</v>
      </c>
      <c r="D80" s="154" t="s">
        <v>169</v>
      </c>
      <c r="E80" s="155">
        <v>0.99</v>
      </c>
      <c r="F80" s="155"/>
      <c r="G80" s="156">
        <f t="shared" si="12"/>
        <v>0</v>
      </c>
      <c r="O80" s="150">
        <v>2</v>
      </c>
      <c r="AA80" s="123">
        <v>12</v>
      </c>
      <c r="AB80" s="123">
        <v>0</v>
      </c>
      <c r="AC80" s="123">
        <v>61</v>
      </c>
      <c r="AZ80" s="123">
        <v>1</v>
      </c>
      <c r="BA80" s="123">
        <f t="shared" si="13"/>
        <v>0</v>
      </c>
      <c r="BB80" s="123">
        <f t="shared" si="14"/>
        <v>0</v>
      </c>
      <c r="BC80" s="123">
        <f t="shared" si="15"/>
        <v>0</v>
      </c>
      <c r="BD80" s="123">
        <f t="shared" si="16"/>
        <v>0</v>
      </c>
      <c r="BE80" s="123">
        <f t="shared" si="17"/>
        <v>0</v>
      </c>
      <c r="CZ80" s="123">
        <v>0</v>
      </c>
    </row>
    <row r="81" spans="1:104" x14ac:dyDescent="0.2">
      <c r="A81" s="151">
        <v>62</v>
      </c>
      <c r="B81" s="152" t="s">
        <v>192</v>
      </c>
      <c r="C81" s="153" t="s">
        <v>193</v>
      </c>
      <c r="D81" s="154" t="s">
        <v>169</v>
      </c>
      <c r="E81" s="155">
        <v>0.98</v>
      </c>
      <c r="F81" s="155"/>
      <c r="G81" s="156">
        <f t="shared" si="12"/>
        <v>0</v>
      </c>
      <c r="O81" s="150">
        <v>2</v>
      </c>
      <c r="AA81" s="123">
        <v>12</v>
      </c>
      <c r="AB81" s="123">
        <v>0</v>
      </c>
      <c r="AC81" s="123">
        <v>62</v>
      </c>
      <c r="AZ81" s="123">
        <v>1</v>
      </c>
      <c r="BA81" s="123">
        <f t="shared" si="13"/>
        <v>0</v>
      </c>
      <c r="BB81" s="123">
        <f t="shared" si="14"/>
        <v>0</v>
      </c>
      <c r="BC81" s="123">
        <f t="shared" si="15"/>
        <v>0</v>
      </c>
      <c r="BD81" s="123">
        <f t="shared" si="16"/>
        <v>0</v>
      </c>
      <c r="BE81" s="123">
        <f t="shared" si="17"/>
        <v>0</v>
      </c>
      <c r="CZ81" s="123">
        <v>0</v>
      </c>
    </row>
    <row r="82" spans="1:104" x14ac:dyDescent="0.2">
      <c r="A82" s="151">
        <v>63</v>
      </c>
      <c r="B82" s="152" t="s">
        <v>194</v>
      </c>
      <c r="C82" s="153" t="s">
        <v>195</v>
      </c>
      <c r="D82" s="154" t="s">
        <v>169</v>
      </c>
      <c r="E82" s="155">
        <v>0.98</v>
      </c>
      <c r="F82" s="155"/>
      <c r="G82" s="156">
        <f t="shared" si="12"/>
        <v>0</v>
      </c>
      <c r="O82" s="150">
        <v>2</v>
      </c>
      <c r="AA82" s="123">
        <v>12</v>
      </c>
      <c r="AB82" s="123">
        <v>0</v>
      </c>
      <c r="AC82" s="123">
        <v>63</v>
      </c>
      <c r="AZ82" s="123">
        <v>1</v>
      </c>
      <c r="BA82" s="123">
        <f t="shared" si="13"/>
        <v>0</v>
      </c>
      <c r="BB82" s="123">
        <f t="shared" si="14"/>
        <v>0</v>
      </c>
      <c r="BC82" s="123">
        <f t="shared" si="15"/>
        <v>0</v>
      </c>
      <c r="BD82" s="123">
        <f t="shared" si="16"/>
        <v>0</v>
      </c>
      <c r="BE82" s="123">
        <f t="shared" si="17"/>
        <v>0</v>
      </c>
      <c r="CZ82" s="123">
        <v>0</v>
      </c>
    </row>
    <row r="83" spans="1:104" x14ac:dyDescent="0.2">
      <c r="A83" s="157"/>
      <c r="B83" s="158" t="s">
        <v>68</v>
      </c>
      <c r="C83" s="159" t="str">
        <f>CONCATENATE(B68," ",C68)</f>
        <v>99 Staveništní přesun hmot</v>
      </c>
      <c r="D83" s="157"/>
      <c r="E83" s="160"/>
      <c r="F83" s="160"/>
      <c r="G83" s="161">
        <f>SUM(G68:G82)</f>
        <v>0</v>
      </c>
      <c r="O83" s="150">
        <v>4</v>
      </c>
      <c r="BA83" s="162">
        <f>SUM(BA68:BA82)</f>
        <v>0</v>
      </c>
      <c r="BB83" s="162">
        <f>SUM(BB68:BB82)</f>
        <v>0</v>
      </c>
      <c r="BC83" s="162">
        <f>SUM(BC68:BC82)</f>
        <v>0</v>
      </c>
      <c r="BD83" s="162">
        <f>SUM(BD68:BD82)</f>
        <v>0</v>
      </c>
      <c r="BE83" s="162">
        <f>SUM(BE68:BE82)</f>
        <v>0</v>
      </c>
    </row>
    <row r="84" spans="1:104" x14ac:dyDescent="0.2">
      <c r="A84" s="143" t="s">
        <v>64</v>
      </c>
      <c r="B84" s="144" t="s">
        <v>196</v>
      </c>
      <c r="C84" s="145" t="s">
        <v>197</v>
      </c>
      <c r="D84" s="146"/>
      <c r="E84" s="147"/>
      <c r="F84" s="147"/>
      <c r="G84" s="148"/>
      <c r="H84" s="149"/>
      <c r="I84" s="149"/>
      <c r="O84" s="150">
        <v>1</v>
      </c>
    </row>
    <row r="85" spans="1:104" ht="22.5" x14ac:dyDescent="0.2">
      <c r="A85" s="151">
        <v>64</v>
      </c>
      <c r="B85" s="152" t="s">
        <v>198</v>
      </c>
      <c r="C85" s="153" t="s">
        <v>199</v>
      </c>
      <c r="D85" s="154" t="s">
        <v>200</v>
      </c>
      <c r="E85" s="155">
        <v>311.5</v>
      </c>
      <c r="F85" s="155"/>
      <c r="G85" s="156">
        <f>E85*F85</f>
        <v>0</v>
      </c>
      <c r="O85" s="150">
        <v>2</v>
      </c>
      <c r="AA85" s="123">
        <v>12</v>
      </c>
      <c r="AB85" s="123">
        <v>0</v>
      </c>
      <c r="AC85" s="123">
        <v>64</v>
      </c>
      <c r="AZ85" s="123">
        <v>2</v>
      </c>
      <c r="BA85" s="123">
        <f>IF(AZ85=1,G85,0)</f>
        <v>0</v>
      </c>
      <c r="BB85" s="123">
        <f>IF(AZ85=2,G85,0)</f>
        <v>0</v>
      </c>
      <c r="BC85" s="123">
        <f>IF(AZ85=3,G85,0)</f>
        <v>0</v>
      </c>
      <c r="BD85" s="123">
        <f>IF(AZ85=4,G85,0)</f>
        <v>0</v>
      </c>
      <c r="BE85" s="123">
        <f>IF(AZ85=5,G85,0)</f>
        <v>0</v>
      </c>
      <c r="CZ85" s="123">
        <v>1.06E-3</v>
      </c>
    </row>
    <row r="86" spans="1:104" x14ac:dyDescent="0.2">
      <c r="A86" s="157"/>
      <c r="B86" s="158" t="s">
        <v>68</v>
      </c>
      <c r="C86" s="159" t="str">
        <f>CONCATENATE(B84," ",C84)</f>
        <v>767 Konstrukce zámečnické</v>
      </c>
      <c r="D86" s="157"/>
      <c r="E86" s="160"/>
      <c r="F86" s="160"/>
      <c r="G86" s="161">
        <f>SUM(G84:G85)</f>
        <v>0</v>
      </c>
      <c r="O86" s="150">
        <v>4</v>
      </c>
      <c r="BA86" s="162">
        <f>SUM(BA84:BA85)</f>
        <v>0</v>
      </c>
      <c r="BB86" s="162">
        <f>SUM(BB84:BB85)</f>
        <v>0</v>
      </c>
      <c r="BC86" s="162">
        <f>SUM(BC84:BC85)</f>
        <v>0</v>
      </c>
      <c r="BD86" s="162">
        <f>SUM(BD84:BD85)</f>
        <v>0</v>
      </c>
      <c r="BE86" s="162">
        <f>SUM(BE84:BE85)</f>
        <v>0</v>
      </c>
    </row>
    <row r="87" spans="1:104" x14ac:dyDescent="0.2">
      <c r="A87" s="143" t="s">
        <v>64</v>
      </c>
      <c r="B87" s="144" t="s">
        <v>201</v>
      </c>
      <c r="C87" s="145" t="s">
        <v>202</v>
      </c>
      <c r="D87" s="146"/>
      <c r="E87" s="147"/>
      <c r="F87" s="147"/>
      <c r="G87" s="148"/>
      <c r="H87" s="149"/>
      <c r="I87" s="149"/>
      <c r="O87" s="150">
        <v>1</v>
      </c>
    </row>
    <row r="88" spans="1:104" ht="22.5" x14ac:dyDescent="0.2">
      <c r="A88" s="151">
        <v>65</v>
      </c>
      <c r="B88" s="152" t="s">
        <v>203</v>
      </c>
      <c r="C88" s="153" t="s">
        <v>204</v>
      </c>
      <c r="D88" s="154" t="s">
        <v>67</v>
      </c>
      <c r="E88" s="155">
        <v>2</v>
      </c>
      <c r="F88" s="155"/>
      <c r="G88" s="156">
        <f>E88*F88</f>
        <v>0</v>
      </c>
      <c r="O88" s="150">
        <v>2</v>
      </c>
      <c r="AA88" s="123">
        <v>12</v>
      </c>
      <c r="AB88" s="123">
        <v>0</v>
      </c>
      <c r="AC88" s="123">
        <v>65</v>
      </c>
      <c r="AZ88" s="123">
        <v>4</v>
      </c>
      <c r="BA88" s="123">
        <f>IF(AZ88=1,G88,0)</f>
        <v>0</v>
      </c>
      <c r="BB88" s="123">
        <f>IF(AZ88=2,G88,0)</f>
        <v>0</v>
      </c>
      <c r="BC88" s="123">
        <f>IF(AZ88=3,G88,0)</f>
        <v>0</v>
      </c>
      <c r="BD88" s="123">
        <f>IF(AZ88=4,G88,0)</f>
        <v>0</v>
      </c>
      <c r="BE88" s="123">
        <f>IF(AZ88=5,G88,0)</f>
        <v>0</v>
      </c>
      <c r="CZ88" s="123">
        <v>0</v>
      </c>
    </row>
    <row r="89" spans="1:104" ht="22.5" x14ac:dyDescent="0.2">
      <c r="A89" s="151">
        <v>66</v>
      </c>
      <c r="B89" s="152" t="s">
        <v>203</v>
      </c>
      <c r="C89" s="153" t="s">
        <v>205</v>
      </c>
      <c r="D89" s="154" t="s">
        <v>67</v>
      </c>
      <c r="E89" s="155">
        <v>2</v>
      </c>
      <c r="F89" s="155"/>
      <c r="G89" s="156">
        <f>E89*F89</f>
        <v>0</v>
      </c>
      <c r="O89" s="150">
        <v>2</v>
      </c>
      <c r="AA89" s="123">
        <v>12</v>
      </c>
      <c r="AB89" s="123">
        <v>0</v>
      </c>
      <c r="AC89" s="123">
        <v>66</v>
      </c>
      <c r="AZ89" s="123">
        <v>4</v>
      </c>
      <c r="BA89" s="123">
        <f>IF(AZ89=1,G89,0)</f>
        <v>0</v>
      </c>
      <c r="BB89" s="123">
        <f>IF(AZ89=2,G89,0)</f>
        <v>0</v>
      </c>
      <c r="BC89" s="123">
        <f>IF(AZ89=3,G89,0)</f>
        <v>0</v>
      </c>
      <c r="BD89" s="123">
        <f>IF(AZ89=4,G89,0)</f>
        <v>0</v>
      </c>
      <c r="BE89" s="123">
        <f>IF(AZ89=5,G89,0)</f>
        <v>0</v>
      </c>
      <c r="CZ89" s="123">
        <v>0</v>
      </c>
    </row>
    <row r="90" spans="1:104" x14ac:dyDescent="0.2">
      <c r="A90" s="151">
        <v>67</v>
      </c>
      <c r="B90" s="152" t="s">
        <v>206</v>
      </c>
      <c r="C90" s="153" t="s">
        <v>207</v>
      </c>
      <c r="D90" s="154" t="s">
        <v>126</v>
      </c>
      <c r="E90" s="155">
        <v>2</v>
      </c>
      <c r="F90" s="155"/>
      <c r="G90" s="156">
        <f>E90*F90</f>
        <v>0</v>
      </c>
      <c r="O90" s="150">
        <v>2</v>
      </c>
      <c r="AA90" s="123">
        <v>12</v>
      </c>
      <c r="AB90" s="123">
        <v>1</v>
      </c>
      <c r="AC90" s="123">
        <v>67</v>
      </c>
      <c r="AZ90" s="123">
        <v>3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0.16600000000000001</v>
      </c>
    </row>
    <row r="91" spans="1:104" x14ac:dyDescent="0.2">
      <c r="A91" s="157"/>
      <c r="B91" s="158" t="s">
        <v>68</v>
      </c>
      <c r="C91" s="159" t="str">
        <f>CONCATENATE(B87," ",C87)</f>
        <v>M43 Montáže ocelových konstrukcí</v>
      </c>
      <c r="D91" s="157"/>
      <c r="E91" s="160"/>
      <c r="F91" s="160"/>
      <c r="G91" s="161">
        <f>SUM(G87:G90)</f>
        <v>0</v>
      </c>
      <c r="O91" s="150">
        <v>4</v>
      </c>
      <c r="BA91" s="162">
        <f>SUM(BA87:BA90)</f>
        <v>0</v>
      </c>
      <c r="BB91" s="162">
        <f>SUM(BB87:BB90)</f>
        <v>0</v>
      </c>
      <c r="BC91" s="162">
        <f>SUM(BC87:BC90)</f>
        <v>0</v>
      </c>
      <c r="BD91" s="162">
        <f>SUM(BD87:BD90)</f>
        <v>0</v>
      </c>
      <c r="BE91" s="162">
        <f>SUM(BE87:BE90)</f>
        <v>0</v>
      </c>
    </row>
    <row r="92" spans="1:104" x14ac:dyDescent="0.2">
      <c r="A92" s="124"/>
      <c r="B92" s="124"/>
      <c r="C92" s="124"/>
      <c r="D92" s="124"/>
      <c r="E92" s="124"/>
      <c r="F92" s="124"/>
      <c r="G92" s="124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A115" s="163"/>
      <c r="B115" s="163"/>
      <c r="C115" s="163"/>
      <c r="D115" s="163"/>
      <c r="E115" s="163"/>
      <c r="F115" s="163"/>
      <c r="G115" s="163"/>
    </row>
    <row r="116" spans="1:7" x14ac:dyDescent="0.2">
      <c r="A116" s="163"/>
      <c r="B116" s="163"/>
      <c r="C116" s="163"/>
      <c r="D116" s="163"/>
      <c r="E116" s="163"/>
      <c r="F116" s="163"/>
      <c r="G116" s="163"/>
    </row>
    <row r="117" spans="1:7" x14ac:dyDescent="0.2">
      <c r="A117" s="163"/>
      <c r="B117" s="163"/>
      <c r="C117" s="163"/>
      <c r="D117" s="163"/>
      <c r="E117" s="163"/>
      <c r="F117" s="163"/>
      <c r="G117" s="163"/>
    </row>
    <row r="118" spans="1:7" x14ac:dyDescent="0.2">
      <c r="A118" s="163"/>
      <c r="B118" s="163"/>
      <c r="C118" s="163"/>
      <c r="D118" s="163"/>
      <c r="E118" s="163"/>
      <c r="F118" s="163"/>
      <c r="G118" s="16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E126" s="123"/>
    </row>
    <row r="127" spans="1:7" x14ac:dyDescent="0.2">
      <c r="E127" s="123"/>
    </row>
    <row r="128" spans="1:7" x14ac:dyDescent="0.2">
      <c r="E128" s="123"/>
    </row>
    <row r="129" spans="5:5" x14ac:dyDescent="0.2">
      <c r="E129" s="123"/>
    </row>
    <row r="130" spans="5:5" x14ac:dyDescent="0.2">
      <c r="E130" s="123"/>
    </row>
    <row r="131" spans="5:5" x14ac:dyDescent="0.2">
      <c r="E131" s="123"/>
    </row>
    <row r="132" spans="5:5" x14ac:dyDescent="0.2">
      <c r="E132" s="123"/>
    </row>
    <row r="133" spans="5:5" x14ac:dyDescent="0.2">
      <c r="E133" s="123"/>
    </row>
    <row r="134" spans="5:5" x14ac:dyDescent="0.2">
      <c r="E134" s="123"/>
    </row>
    <row r="135" spans="5:5" x14ac:dyDescent="0.2">
      <c r="E135" s="123"/>
    </row>
    <row r="136" spans="5:5" x14ac:dyDescent="0.2">
      <c r="E136" s="123"/>
    </row>
    <row r="137" spans="5:5" x14ac:dyDescent="0.2">
      <c r="E137" s="123"/>
    </row>
    <row r="138" spans="5:5" x14ac:dyDescent="0.2">
      <c r="E138" s="123"/>
    </row>
    <row r="139" spans="5:5" x14ac:dyDescent="0.2">
      <c r="E139" s="123"/>
    </row>
    <row r="140" spans="5:5" x14ac:dyDescent="0.2">
      <c r="E140" s="123"/>
    </row>
    <row r="141" spans="5:5" x14ac:dyDescent="0.2">
      <c r="E141" s="123"/>
    </row>
    <row r="142" spans="5:5" x14ac:dyDescent="0.2">
      <c r="E142" s="123"/>
    </row>
    <row r="143" spans="5:5" x14ac:dyDescent="0.2">
      <c r="E143" s="123"/>
    </row>
    <row r="144" spans="5:5" x14ac:dyDescent="0.2">
      <c r="E144" s="123"/>
    </row>
    <row r="145" spans="1:7" x14ac:dyDescent="0.2">
      <c r="E145" s="123"/>
    </row>
    <row r="146" spans="1:7" x14ac:dyDescent="0.2">
      <c r="E146" s="123"/>
    </row>
    <row r="147" spans="1:7" x14ac:dyDescent="0.2">
      <c r="E147" s="123"/>
    </row>
    <row r="148" spans="1:7" x14ac:dyDescent="0.2">
      <c r="E148" s="123"/>
    </row>
    <row r="149" spans="1:7" x14ac:dyDescent="0.2">
      <c r="E149" s="123"/>
    </row>
    <row r="150" spans="1:7" x14ac:dyDescent="0.2">
      <c r="A150" s="164"/>
      <c r="B150" s="164"/>
    </row>
    <row r="151" spans="1:7" x14ac:dyDescent="0.2">
      <c r="A151" s="163"/>
      <c r="B151" s="163"/>
      <c r="C151" s="166"/>
      <c r="D151" s="166"/>
      <c r="E151" s="167"/>
      <c r="F151" s="166"/>
      <c r="G151" s="168"/>
    </row>
    <row r="152" spans="1:7" x14ac:dyDescent="0.2">
      <c r="A152" s="169"/>
      <c r="B152" s="169"/>
      <c r="C152" s="163"/>
      <c r="D152" s="163"/>
      <c r="E152" s="170"/>
      <c r="F152" s="163"/>
      <c r="G152" s="163"/>
    </row>
    <row r="153" spans="1:7" x14ac:dyDescent="0.2">
      <c r="A153" s="163"/>
      <c r="B153" s="163"/>
      <c r="C153" s="163"/>
      <c r="D153" s="163"/>
      <c r="E153" s="170"/>
      <c r="F153" s="163"/>
      <c r="G153" s="163"/>
    </row>
    <row r="154" spans="1:7" x14ac:dyDescent="0.2">
      <c r="A154" s="163"/>
      <c r="B154" s="163"/>
      <c r="C154" s="163"/>
      <c r="D154" s="163"/>
      <c r="E154" s="170"/>
      <c r="F154" s="163"/>
      <c r="G154" s="163"/>
    </row>
    <row r="155" spans="1:7" x14ac:dyDescent="0.2">
      <c r="A155" s="163"/>
      <c r="B155" s="163"/>
      <c r="C155" s="163"/>
      <c r="D155" s="163"/>
      <c r="E155" s="170"/>
      <c r="F155" s="163"/>
      <c r="G155" s="163"/>
    </row>
    <row r="156" spans="1:7" x14ac:dyDescent="0.2">
      <c r="A156" s="163"/>
      <c r="B156" s="163"/>
      <c r="C156" s="163"/>
      <c r="D156" s="163"/>
      <c r="E156" s="170"/>
      <c r="F156" s="163"/>
      <c r="G156" s="163"/>
    </row>
    <row r="157" spans="1:7" x14ac:dyDescent="0.2">
      <c r="A157" s="163"/>
      <c r="B157" s="163"/>
      <c r="C157" s="163"/>
      <c r="D157" s="163"/>
      <c r="E157" s="170"/>
      <c r="F157" s="163"/>
      <c r="G157" s="163"/>
    </row>
    <row r="158" spans="1:7" x14ac:dyDescent="0.2">
      <c r="A158" s="163"/>
      <c r="B158" s="163"/>
      <c r="C158" s="163"/>
      <c r="D158" s="163"/>
      <c r="E158" s="170"/>
      <c r="F158" s="163"/>
      <c r="G158" s="163"/>
    </row>
    <row r="159" spans="1:7" x14ac:dyDescent="0.2">
      <c r="A159" s="163"/>
      <c r="B159" s="163"/>
      <c r="C159" s="163"/>
      <c r="D159" s="163"/>
      <c r="E159" s="170"/>
      <c r="F159" s="163"/>
      <c r="G159" s="163"/>
    </row>
    <row r="160" spans="1:7" x14ac:dyDescent="0.2">
      <c r="A160" s="163"/>
      <c r="B160" s="163"/>
      <c r="C160" s="163"/>
      <c r="D160" s="163"/>
      <c r="E160" s="170"/>
      <c r="F160" s="163"/>
      <c r="G160" s="163"/>
    </row>
    <row r="161" spans="1:7" x14ac:dyDescent="0.2">
      <c r="A161" s="163"/>
      <c r="B161" s="163"/>
      <c r="C161" s="163"/>
      <c r="D161" s="163"/>
      <c r="E161" s="170"/>
      <c r="F161" s="163"/>
      <c r="G161" s="163"/>
    </row>
    <row r="162" spans="1:7" x14ac:dyDescent="0.2">
      <c r="A162" s="163"/>
      <c r="B162" s="163"/>
      <c r="C162" s="163"/>
      <c r="D162" s="163"/>
      <c r="E162" s="170"/>
      <c r="F162" s="163"/>
      <c r="G162" s="163"/>
    </row>
    <row r="163" spans="1:7" x14ac:dyDescent="0.2">
      <c r="A163" s="163"/>
      <c r="B163" s="163"/>
      <c r="C163" s="163"/>
      <c r="D163" s="163"/>
      <c r="E163" s="170"/>
      <c r="F163" s="163"/>
      <c r="G163" s="163"/>
    </row>
    <row r="164" spans="1:7" x14ac:dyDescent="0.2">
      <c r="A164" s="163"/>
      <c r="B164" s="163"/>
      <c r="C164" s="163"/>
      <c r="D164" s="163"/>
      <c r="E164" s="170"/>
      <c r="F164" s="163"/>
      <c r="G16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Evička</dc:creator>
  <cp:lastModifiedBy>Evička</cp:lastModifiedBy>
  <dcterms:created xsi:type="dcterms:W3CDTF">2016-12-04T19:09:14Z</dcterms:created>
  <dcterms:modified xsi:type="dcterms:W3CDTF">2016-12-04T19:21:22Z</dcterms:modified>
</cp:coreProperties>
</file>